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180" yWindow="60" windowWidth="11055" windowHeight="7440" tabRatio="698"/>
  </bookViews>
  <sheets>
    <sheet name="Table 1" sheetId="2" r:id="rId1"/>
    <sheet name="Table 2" sheetId="7" r:id="rId2"/>
    <sheet name="Table 3" sheetId="3" r:id="rId3"/>
    <sheet name="EA S1 Olivine Majors" sheetId="4" r:id="rId4"/>
    <sheet name="EA S2 Olivine Traces" sheetId="1" r:id="rId5"/>
    <sheet name="EA S3 Plagioclase" sheetId="6" r:id="rId6"/>
    <sheet name="EA S4 Pyroxene Majors" sheetId="5" r:id="rId7"/>
  </sheets>
  <calcPr calcId="145621"/>
</workbook>
</file>

<file path=xl/calcChain.xml><?xml version="1.0" encoding="utf-8"?>
<calcChain xmlns="http://schemas.openxmlformats.org/spreadsheetml/2006/main">
  <c r="C33" i="5" l="1"/>
  <c r="T16" i="6" l="1"/>
  <c r="C17" i="5"/>
  <c r="D17" i="5"/>
  <c r="E17" i="5"/>
  <c r="F17" i="5"/>
  <c r="G17" i="5"/>
  <c r="H17" i="5"/>
  <c r="I17" i="5"/>
  <c r="J17" i="5"/>
  <c r="K17" i="5"/>
  <c r="L17" i="5"/>
  <c r="P17" i="5" l="1"/>
  <c r="O17" i="5"/>
  <c r="N17" i="5"/>
  <c r="C16" i="5"/>
  <c r="P16" i="5" s="1"/>
  <c r="D16" i="5"/>
  <c r="E16" i="5"/>
  <c r="F16" i="5"/>
  <c r="G16" i="5"/>
  <c r="H16" i="5"/>
  <c r="I16" i="5"/>
  <c r="J16" i="5"/>
  <c r="K16" i="5"/>
  <c r="L16" i="5"/>
  <c r="C18" i="5"/>
  <c r="N18" i="5" s="1"/>
  <c r="D18" i="5"/>
  <c r="E18" i="5"/>
  <c r="F18" i="5"/>
  <c r="G18" i="5"/>
  <c r="H18" i="5"/>
  <c r="I18" i="5"/>
  <c r="J18" i="5"/>
  <c r="K18" i="5"/>
  <c r="L18" i="5"/>
  <c r="P18" i="5" l="1"/>
  <c r="O18" i="5"/>
  <c r="N16" i="5"/>
  <c r="O16" i="5"/>
  <c r="AM16" i="4"/>
  <c r="L79" i="1"/>
  <c r="H79" i="1"/>
  <c r="D79" i="1"/>
  <c r="L78" i="1"/>
  <c r="H78" i="1"/>
  <c r="D78" i="1"/>
  <c r="L77" i="1"/>
  <c r="H77" i="1"/>
  <c r="D77" i="1"/>
  <c r="L76" i="1"/>
  <c r="H76" i="1"/>
  <c r="D76" i="1"/>
  <c r="L75" i="1"/>
  <c r="H75" i="1"/>
  <c r="D75" i="1"/>
  <c r="L74" i="1"/>
  <c r="H74" i="1"/>
  <c r="D74" i="1"/>
  <c r="L73" i="1"/>
  <c r="H73" i="1"/>
  <c r="D73" i="1"/>
  <c r="L72" i="1"/>
  <c r="H72" i="1"/>
  <c r="D72" i="1"/>
  <c r="L71" i="1"/>
  <c r="H71" i="1"/>
  <c r="D71" i="1"/>
  <c r="L70" i="1"/>
  <c r="H70" i="1"/>
  <c r="D70" i="1"/>
  <c r="L69" i="1"/>
  <c r="H69" i="1"/>
  <c r="D69" i="1"/>
  <c r="L68" i="1"/>
  <c r="H68" i="1"/>
  <c r="D68" i="1"/>
  <c r="L67" i="1"/>
  <c r="H67" i="1"/>
  <c r="D67" i="1"/>
  <c r="L66" i="1"/>
  <c r="H66" i="1"/>
  <c r="D66" i="1"/>
  <c r="D19" i="1"/>
  <c r="D18" i="1"/>
  <c r="M18" i="2" l="1"/>
  <c r="M17" i="2"/>
  <c r="L18" i="2"/>
  <c r="L17" i="2"/>
  <c r="L16" i="2"/>
  <c r="V19" i="6"/>
  <c r="U19" i="6"/>
  <c r="T19" i="6"/>
  <c r="V18" i="6"/>
  <c r="U18" i="6"/>
  <c r="T18" i="6"/>
  <c r="V17" i="6"/>
  <c r="U17" i="6"/>
  <c r="T17" i="6"/>
  <c r="V16" i="6"/>
  <c r="U16" i="6"/>
  <c r="T6" i="6"/>
  <c r="U6" i="6"/>
  <c r="V6" i="6"/>
  <c r="T7" i="6"/>
  <c r="U7" i="6"/>
  <c r="V7" i="6"/>
  <c r="T8" i="6"/>
  <c r="U8" i="6"/>
  <c r="V8" i="6"/>
  <c r="T9" i="6"/>
  <c r="U9" i="6"/>
  <c r="V9" i="6"/>
  <c r="T10" i="6"/>
  <c r="U10" i="6"/>
  <c r="V10" i="6"/>
  <c r="T11" i="6"/>
  <c r="U11" i="6"/>
  <c r="V11" i="6"/>
  <c r="T12" i="6"/>
  <c r="U12" i="6"/>
  <c r="V12" i="6"/>
  <c r="T13" i="6"/>
  <c r="U13" i="6"/>
  <c r="V13" i="6"/>
  <c r="T14" i="6"/>
  <c r="U14" i="6"/>
  <c r="V14" i="6"/>
  <c r="V5" i="6"/>
  <c r="U5" i="6"/>
  <c r="T5" i="6"/>
  <c r="AO18" i="4"/>
  <c r="AN18" i="4"/>
  <c r="AM18" i="4"/>
  <c r="P19" i="5"/>
  <c r="O19" i="5"/>
  <c r="N19" i="5"/>
  <c r="N6" i="5"/>
  <c r="O6" i="5"/>
  <c r="P6" i="5"/>
  <c r="N7" i="5"/>
  <c r="O7" i="5"/>
  <c r="P7" i="5"/>
  <c r="N8" i="5"/>
  <c r="O8" i="5"/>
  <c r="P8" i="5"/>
  <c r="N9" i="5"/>
  <c r="O9" i="5"/>
  <c r="P9" i="5"/>
  <c r="N10" i="5"/>
  <c r="O10" i="5"/>
  <c r="P10" i="5"/>
  <c r="N11" i="5"/>
  <c r="O11" i="5"/>
  <c r="P11" i="5"/>
  <c r="N12" i="5"/>
  <c r="O12" i="5"/>
  <c r="P12" i="5"/>
  <c r="N13" i="5"/>
  <c r="O13" i="5"/>
  <c r="P13" i="5"/>
  <c r="N14" i="5"/>
  <c r="O14" i="5"/>
  <c r="P14" i="5"/>
  <c r="P5" i="5"/>
  <c r="O5" i="5"/>
  <c r="N5" i="5"/>
  <c r="D15" i="6"/>
  <c r="E15" i="6"/>
  <c r="F15" i="6"/>
  <c r="G15" i="6"/>
  <c r="H15" i="6"/>
  <c r="I15" i="6"/>
  <c r="J15" i="6"/>
  <c r="K15" i="6"/>
  <c r="L15" i="6"/>
  <c r="M15" i="6"/>
  <c r="N15" i="6"/>
  <c r="O15" i="6"/>
  <c r="P15" i="6"/>
  <c r="Q15" i="6"/>
  <c r="R15" i="6"/>
  <c r="C15" i="6"/>
  <c r="D32" i="6"/>
  <c r="E32" i="6"/>
  <c r="F32" i="6"/>
  <c r="G32" i="6"/>
  <c r="H32" i="6"/>
  <c r="I32" i="6"/>
  <c r="J32" i="6"/>
  <c r="K32" i="6"/>
  <c r="L32" i="6"/>
  <c r="M32" i="6"/>
  <c r="N32" i="6"/>
  <c r="O32" i="6"/>
  <c r="P32" i="6"/>
  <c r="Q32" i="6"/>
  <c r="R32" i="6"/>
  <c r="C32" i="6"/>
  <c r="D33" i="5"/>
  <c r="E33" i="5"/>
  <c r="F33" i="5"/>
  <c r="G33" i="5"/>
  <c r="H33" i="5"/>
  <c r="I33" i="5"/>
  <c r="J33" i="5"/>
  <c r="K33" i="5"/>
  <c r="L33" i="5"/>
  <c r="C15" i="5"/>
  <c r="D15" i="5"/>
  <c r="E15" i="5"/>
  <c r="F15" i="5"/>
  <c r="G15" i="5"/>
  <c r="H15" i="5"/>
  <c r="I15" i="5"/>
  <c r="J15" i="5"/>
  <c r="K15" i="5"/>
  <c r="C20" i="5"/>
  <c r="D20" i="5"/>
  <c r="E20" i="5"/>
  <c r="F20" i="5"/>
  <c r="G20" i="5"/>
  <c r="H20" i="5"/>
  <c r="I20" i="5"/>
  <c r="J20" i="5"/>
  <c r="K20" i="5"/>
  <c r="L20" i="5"/>
  <c r="L15" i="5"/>
  <c r="AM6" i="4"/>
  <c r="AN6" i="4"/>
  <c r="AO6" i="4"/>
  <c r="AM7" i="4"/>
  <c r="AN7" i="4"/>
  <c r="AO7" i="4"/>
  <c r="AM8" i="4"/>
  <c r="AN8" i="4"/>
  <c r="AO8" i="4"/>
  <c r="AM9" i="4"/>
  <c r="AN9" i="4"/>
  <c r="AO9" i="4"/>
  <c r="AM10" i="4"/>
  <c r="AN10" i="4"/>
  <c r="AO10" i="4"/>
  <c r="AM11" i="4"/>
  <c r="AN11" i="4"/>
  <c r="AO11" i="4"/>
  <c r="AM12" i="4"/>
  <c r="AN12" i="4"/>
  <c r="AO12" i="4"/>
  <c r="AM13" i="4"/>
  <c r="AN13" i="4"/>
  <c r="AO13" i="4"/>
  <c r="AM14" i="4"/>
  <c r="AN14" i="4"/>
  <c r="AO14" i="4"/>
  <c r="AN16" i="4"/>
  <c r="AO16" i="4"/>
  <c r="AO5" i="4"/>
  <c r="AN5" i="4"/>
  <c r="AM5" i="4"/>
  <c r="K17" i="4"/>
  <c r="V17" i="4"/>
  <c r="W17" i="4"/>
  <c r="X17" i="4"/>
  <c r="Y17" i="4"/>
  <c r="Z17" i="4"/>
  <c r="AA17" i="4"/>
  <c r="AB17" i="4"/>
  <c r="AC17" i="4"/>
  <c r="AD17" i="4"/>
  <c r="AE17" i="4"/>
  <c r="AF17" i="4"/>
  <c r="AG17" i="4"/>
  <c r="AH17" i="4"/>
  <c r="AI17" i="4"/>
  <c r="AJ17" i="4"/>
  <c r="AK17" i="4"/>
  <c r="V19" i="4"/>
  <c r="W19" i="4"/>
  <c r="X19" i="4"/>
  <c r="Y19" i="4"/>
  <c r="Z19" i="4"/>
  <c r="AA19" i="4"/>
  <c r="AB19" i="4"/>
  <c r="AC19" i="4"/>
  <c r="AD19" i="4"/>
  <c r="AE19" i="4"/>
  <c r="AF19" i="4"/>
  <c r="AG19" i="4"/>
  <c r="AH19" i="4"/>
  <c r="AI19" i="4"/>
  <c r="AJ19" i="4"/>
  <c r="AK19" i="4"/>
  <c r="V33" i="4"/>
  <c r="W33" i="4"/>
  <c r="X33" i="4"/>
  <c r="Y33" i="4"/>
  <c r="Z33" i="4"/>
  <c r="AA33" i="4"/>
  <c r="AB33" i="4"/>
  <c r="AC33" i="4"/>
  <c r="AD33" i="4"/>
  <c r="AE33" i="4"/>
  <c r="AF33" i="4"/>
  <c r="AG33" i="4"/>
  <c r="AH33" i="4"/>
  <c r="AI33" i="4"/>
  <c r="AJ33" i="4"/>
  <c r="AK33" i="4"/>
  <c r="D33" i="4"/>
  <c r="E33" i="4"/>
  <c r="F33" i="4"/>
  <c r="G33" i="4"/>
  <c r="H33" i="4"/>
  <c r="I33" i="4"/>
  <c r="J33" i="4"/>
  <c r="K33" i="4"/>
  <c r="L33" i="4"/>
  <c r="M33" i="4"/>
  <c r="N33" i="4"/>
  <c r="O33" i="4"/>
  <c r="P33" i="4"/>
  <c r="Q33" i="4"/>
  <c r="R33" i="4"/>
  <c r="S33" i="4"/>
  <c r="T33" i="4"/>
  <c r="U33" i="4"/>
  <c r="C33" i="4"/>
  <c r="C17" i="4"/>
  <c r="C19" i="4"/>
  <c r="D17" i="4"/>
  <c r="E17" i="4"/>
  <c r="F17" i="4"/>
  <c r="G17" i="4"/>
  <c r="H17" i="4"/>
  <c r="I17" i="4"/>
  <c r="J17" i="4"/>
  <c r="L17" i="4"/>
  <c r="M17" i="4"/>
  <c r="N17" i="4"/>
  <c r="O17" i="4"/>
  <c r="P17" i="4"/>
  <c r="Q17" i="4"/>
  <c r="R17" i="4"/>
  <c r="S17" i="4"/>
  <c r="T17" i="4"/>
  <c r="U17" i="4"/>
  <c r="D19" i="4"/>
  <c r="E19" i="4"/>
  <c r="F19" i="4"/>
  <c r="G19" i="4"/>
  <c r="H19" i="4"/>
  <c r="I19" i="4"/>
  <c r="J19" i="4"/>
  <c r="K19" i="4"/>
  <c r="L19" i="4"/>
  <c r="M19" i="4"/>
  <c r="N19" i="4"/>
  <c r="O19" i="4"/>
  <c r="P19" i="4"/>
  <c r="Q19" i="4"/>
  <c r="R19" i="4"/>
  <c r="S19" i="4"/>
  <c r="T19" i="4"/>
  <c r="U19" i="4"/>
  <c r="N20" i="5" l="1"/>
  <c r="P20" i="5"/>
  <c r="O20" i="5"/>
  <c r="AN19" i="4"/>
  <c r="AM19" i="4"/>
  <c r="AO19" i="4"/>
  <c r="I18" i="2"/>
  <c r="F18" i="2"/>
  <c r="I17" i="2" l="1"/>
  <c r="F17" i="2"/>
  <c r="C17" i="2"/>
  <c r="I16" i="2"/>
  <c r="F16" i="2"/>
  <c r="C16" i="2"/>
</calcChain>
</file>

<file path=xl/sharedStrings.xml><?xml version="1.0" encoding="utf-8"?>
<sst xmlns="http://schemas.openxmlformats.org/spreadsheetml/2006/main" count="770" uniqueCount="230">
  <si>
    <t>Total</t>
  </si>
  <si>
    <t>Mg#</t>
  </si>
  <si>
    <t xml:space="preserve">MnO </t>
  </si>
  <si>
    <t xml:space="preserve">FeO </t>
  </si>
  <si>
    <t xml:space="preserve">MgO </t>
  </si>
  <si>
    <t xml:space="preserve">CaO </t>
  </si>
  <si>
    <t xml:space="preserve">K2O </t>
  </si>
  <si>
    <t>Wt%</t>
  </si>
  <si>
    <t>ppm</t>
  </si>
  <si>
    <t>b.d.</t>
  </si>
  <si>
    <t>Olivine Trace Elements</t>
  </si>
  <si>
    <t>Ca42</t>
  </si>
  <si>
    <t>±</t>
  </si>
  <si>
    <t>Sc45</t>
  </si>
  <si>
    <t>Ti47</t>
  </si>
  <si>
    <t>V51</t>
  </si>
  <si>
    <t>Cr53</t>
  </si>
  <si>
    <t>Mn55</t>
  </si>
  <si>
    <t>Co59</t>
  </si>
  <si>
    <t>Ni60</t>
  </si>
  <si>
    <t>Cu63</t>
  </si>
  <si>
    <t>Zn66</t>
  </si>
  <si>
    <t>Ga69</t>
  </si>
  <si>
    <t>Ge72</t>
  </si>
  <si>
    <t>Rb85</t>
  </si>
  <si>
    <t>Sr88</t>
  </si>
  <si>
    <t>Y89</t>
  </si>
  <si>
    <t>Zr90</t>
  </si>
  <si>
    <t>Nb93</t>
  </si>
  <si>
    <t>Mo98</t>
  </si>
  <si>
    <t>Cs133</t>
  </si>
  <si>
    <t>Ba137</t>
  </si>
  <si>
    <t>La139</t>
  </si>
  <si>
    <t>Ce140</t>
  </si>
  <si>
    <t>Pr141</t>
  </si>
  <si>
    <t>Nd146</t>
  </si>
  <si>
    <t>Sm147</t>
  </si>
  <si>
    <t>Eu153</t>
  </si>
  <si>
    <t>Gd157</t>
  </si>
  <si>
    <t>Tb159</t>
  </si>
  <si>
    <t>Dy163</t>
  </si>
  <si>
    <t>Ho165</t>
  </si>
  <si>
    <t>Er166</t>
  </si>
  <si>
    <t>Tm169</t>
  </si>
  <si>
    <t>Yb172</t>
  </si>
  <si>
    <t>Lu175</t>
  </si>
  <si>
    <t>Hf178</t>
  </si>
  <si>
    <t>Ta181</t>
  </si>
  <si>
    <t>W182</t>
  </si>
  <si>
    <t>Pb208</t>
  </si>
  <si>
    <t>Th232</t>
  </si>
  <si>
    <t>U238</t>
  </si>
  <si>
    <t>Olivine in MAC 88105 Clast</t>
  </si>
  <si>
    <t>Plag. in MAC 88105 Clast</t>
  </si>
  <si>
    <t>Mesostasis. in MAC 88105 Clast</t>
  </si>
  <si>
    <t>An#</t>
  </si>
  <si>
    <t>Observation</t>
  </si>
  <si>
    <t>Interpretation</t>
  </si>
  <si>
    <t>Moon</t>
  </si>
  <si>
    <t>Earth</t>
  </si>
  <si>
    <t>Vesta (HED)</t>
  </si>
  <si>
    <t>Basaltic Achondrite</t>
  </si>
  <si>
    <t>No</t>
  </si>
  <si>
    <t>Ol: Yes</t>
  </si>
  <si>
    <t>Pyx: No</t>
  </si>
  <si>
    <t>Yes</t>
  </si>
  <si>
    <t>Magnesian mafic minerals</t>
  </si>
  <si>
    <t>More magnesian than HED and SNC samples studied to date. Similar to lunar Mg-Suite and terrestrial basalts / Archean rocks</t>
  </si>
  <si>
    <t xml:space="preserve">Oxygen isotopes </t>
  </si>
  <si>
    <t>Clast weighted mean Δ17O indistinguishable (2 sigma) from TFL, distinct from HED samples</t>
  </si>
  <si>
    <t>Maybe</t>
  </si>
  <si>
    <t>Sodic augites</t>
  </si>
  <si>
    <t>Mercury</t>
  </si>
  <si>
    <t>Venus</t>
  </si>
  <si>
    <t>Ol: Overlap but not same trend</t>
  </si>
  <si>
    <t>Pyx: Overlap but not same trend</t>
  </si>
  <si>
    <t>Unknown</t>
  </si>
  <si>
    <t>Unusual</t>
  </si>
  <si>
    <t xml:space="preserve">Olivine low-Ni (&lt;150 ppm) </t>
  </si>
  <si>
    <t>Uncommon, but like some HAS samples</t>
  </si>
  <si>
    <t>Bulk K and Th values</t>
  </si>
  <si>
    <t>AI2O3</t>
  </si>
  <si>
    <t>TiO2</t>
  </si>
  <si>
    <t>FeO</t>
  </si>
  <si>
    <t>MgO</t>
  </si>
  <si>
    <t>CaO</t>
  </si>
  <si>
    <t>Na2O</t>
  </si>
  <si>
    <t>Cr2O3</t>
  </si>
  <si>
    <t>MnO</t>
  </si>
  <si>
    <t>K2O</t>
  </si>
  <si>
    <t>NiO</t>
  </si>
  <si>
    <t>Si</t>
  </si>
  <si>
    <t>AI</t>
  </si>
  <si>
    <t>Ti</t>
  </si>
  <si>
    <t>Fe</t>
  </si>
  <si>
    <t>Mg</t>
  </si>
  <si>
    <t>Ca</t>
  </si>
  <si>
    <t>Na</t>
  </si>
  <si>
    <t>Cr</t>
  </si>
  <si>
    <t>Mn</t>
  </si>
  <si>
    <t>K</t>
  </si>
  <si>
    <t>Ni</t>
  </si>
  <si>
    <t>FeO/MnO</t>
  </si>
  <si>
    <t>Cation Formula Based on 3 Cations per 4 Oxygens</t>
  </si>
  <si>
    <t>Total cations</t>
  </si>
  <si>
    <t>b.d</t>
  </si>
  <si>
    <t>n.m.</t>
  </si>
  <si>
    <t>NHM 1</t>
  </si>
  <si>
    <t>NHM 2</t>
  </si>
  <si>
    <t>NHM 3</t>
  </si>
  <si>
    <t>NHM 4</t>
  </si>
  <si>
    <t>NHM 5</t>
  </si>
  <si>
    <t>NHM 6</t>
  </si>
  <si>
    <t>NHM 7</t>
  </si>
  <si>
    <t>NHM 8</t>
  </si>
  <si>
    <t>NHM 9</t>
  </si>
  <si>
    <t>NHM 10</t>
  </si>
  <si>
    <t>NHM 11</t>
  </si>
  <si>
    <t>NHM 12</t>
  </si>
  <si>
    <t>NHM 13</t>
  </si>
  <si>
    <t>NHM 14</t>
  </si>
  <si>
    <t>NHM 15</t>
  </si>
  <si>
    <t>NHM 16</t>
  </si>
  <si>
    <t>NHM 17</t>
  </si>
  <si>
    <t>NHM 18</t>
  </si>
  <si>
    <t>NHM 19</t>
  </si>
  <si>
    <t>JSC 1</t>
  </si>
  <si>
    <t>JSC 2</t>
  </si>
  <si>
    <t>JSC 3</t>
  </si>
  <si>
    <t>JSC 4</t>
  </si>
  <si>
    <t>JSC 5</t>
  </si>
  <si>
    <t>JSC 6</t>
  </si>
  <si>
    <t>JSC 7</t>
  </si>
  <si>
    <t>JSC 8</t>
  </si>
  <si>
    <t>JSC 9</t>
  </si>
  <si>
    <t>JSC 10</t>
  </si>
  <si>
    <t>JSC 11</t>
  </si>
  <si>
    <t>JSC 12</t>
  </si>
  <si>
    <t>JSC 13</t>
  </si>
  <si>
    <t>JSC 14</t>
  </si>
  <si>
    <t>JSC 15</t>
  </si>
  <si>
    <t>JSC 16</t>
  </si>
  <si>
    <t>Min</t>
  </si>
  <si>
    <t>Average</t>
  </si>
  <si>
    <t>Max</t>
  </si>
  <si>
    <t>Cation Formula Based on 5 Cations per 8 Oxygens</t>
  </si>
  <si>
    <t>Cation Formula Based on 4 Cations per 6 Oxygens</t>
  </si>
  <si>
    <t>Ab#</t>
  </si>
  <si>
    <t>Or#</t>
  </si>
  <si>
    <t xml:space="preserve">(1) Normalised raster-beam EDS analysis </t>
  </si>
  <si>
    <t>Table EA S1. Major element compositions of olivines in the unusual clast in MAC 88105,129. Data collected at the Natural History Museum London (NHM) and NASA Johnson Space Center (JSC) are provided.</t>
  </si>
  <si>
    <t>Table EA S3. Major element compositions of plagioclases in the unusual clast in MAC 88105,129. Data collected at the Natural History Museum London (NHM) are provided.</t>
  </si>
  <si>
    <t>Table EA S4. Major element compositions of pyroxenes in the unusual clast in MAC 88105,129. Data collected at the Natural History Museum London (NHM) and NASA Johnson Space Center (JSC) are provided.</t>
  </si>
  <si>
    <r>
      <t>SiO</t>
    </r>
    <r>
      <rPr>
        <vertAlign val="subscript"/>
        <sz val="11"/>
        <rFont val="Arial"/>
        <family val="2"/>
      </rPr>
      <t>2</t>
    </r>
    <r>
      <rPr>
        <sz val="11"/>
        <rFont val="Arial"/>
        <family val="2"/>
      </rPr>
      <t xml:space="preserve"> </t>
    </r>
  </si>
  <si>
    <r>
      <t>TiO</t>
    </r>
    <r>
      <rPr>
        <vertAlign val="subscript"/>
        <sz val="11"/>
        <rFont val="Arial"/>
        <family val="2"/>
      </rPr>
      <t>2</t>
    </r>
    <r>
      <rPr>
        <sz val="11"/>
        <rFont val="Arial"/>
        <family val="2"/>
      </rPr>
      <t xml:space="preserve"> </t>
    </r>
  </si>
  <si>
    <r>
      <t>Al</t>
    </r>
    <r>
      <rPr>
        <vertAlign val="subscript"/>
        <sz val="11"/>
        <rFont val="Arial"/>
        <family val="2"/>
      </rPr>
      <t>2</t>
    </r>
    <r>
      <rPr>
        <sz val="11"/>
        <rFont val="Arial"/>
        <family val="2"/>
      </rPr>
      <t>O</t>
    </r>
    <r>
      <rPr>
        <vertAlign val="subscript"/>
        <sz val="11"/>
        <rFont val="Arial"/>
        <family val="2"/>
      </rPr>
      <t>3</t>
    </r>
    <r>
      <rPr>
        <sz val="11"/>
        <rFont val="Arial"/>
        <family val="2"/>
      </rPr>
      <t xml:space="preserve"> </t>
    </r>
  </si>
  <si>
    <r>
      <t>Cr</t>
    </r>
    <r>
      <rPr>
        <vertAlign val="subscript"/>
        <sz val="11"/>
        <rFont val="Arial"/>
        <family val="2"/>
      </rPr>
      <t>2</t>
    </r>
    <r>
      <rPr>
        <sz val="11"/>
        <rFont val="Arial"/>
        <family val="2"/>
      </rPr>
      <t>O</t>
    </r>
    <r>
      <rPr>
        <vertAlign val="subscript"/>
        <sz val="11"/>
        <rFont val="Arial"/>
        <family val="2"/>
      </rPr>
      <t>3</t>
    </r>
  </si>
  <si>
    <r>
      <t>Na</t>
    </r>
    <r>
      <rPr>
        <vertAlign val="subscript"/>
        <sz val="11"/>
        <rFont val="Arial"/>
        <family val="2"/>
      </rPr>
      <t>2</t>
    </r>
    <r>
      <rPr>
        <sz val="11"/>
        <rFont val="Arial"/>
        <family val="2"/>
      </rPr>
      <t xml:space="preserve">O </t>
    </r>
  </si>
  <si>
    <r>
      <t>P</t>
    </r>
    <r>
      <rPr>
        <vertAlign val="subscript"/>
        <sz val="11"/>
        <rFont val="Arial"/>
        <family val="2"/>
      </rPr>
      <t>2</t>
    </r>
    <r>
      <rPr>
        <sz val="11"/>
        <rFont val="Arial"/>
        <family val="2"/>
      </rPr>
      <t>O</t>
    </r>
    <r>
      <rPr>
        <vertAlign val="subscript"/>
        <sz val="11"/>
        <rFont val="Arial"/>
        <family val="2"/>
      </rPr>
      <t>5</t>
    </r>
  </si>
  <si>
    <r>
      <t>SiO2</t>
    </r>
    <r>
      <rPr>
        <sz val="8"/>
        <color indexed="8"/>
        <rFont val="Arial"/>
        <family val="2"/>
      </rPr>
      <t> </t>
    </r>
  </si>
  <si>
    <r>
      <t>K</t>
    </r>
    <r>
      <rPr>
        <vertAlign val="subscript"/>
        <sz val="11"/>
        <rFont val="Arial"/>
        <family val="2"/>
      </rPr>
      <t>2</t>
    </r>
    <r>
      <rPr>
        <sz val="11"/>
        <rFont val="Arial"/>
        <family val="2"/>
      </rPr>
      <t xml:space="preserve">O </t>
    </r>
  </si>
  <si>
    <t xml:space="preserve">Normalised raster-beam EDS analysis </t>
  </si>
  <si>
    <r>
      <t>No</t>
    </r>
    <r>
      <rPr>
        <sz val="8"/>
        <color theme="1"/>
        <rFont val="Arial"/>
        <family val="2"/>
      </rPr>
      <t> </t>
    </r>
  </si>
  <si>
    <r>
      <t>Plagioclase An#81</t>
    </r>
    <r>
      <rPr>
        <sz val="8"/>
        <color theme="1"/>
        <rFont val="Arial"/>
        <family val="2"/>
      </rPr>
      <t> </t>
    </r>
    <r>
      <rPr>
        <sz val="11"/>
        <color theme="1"/>
        <rFont val="Arial"/>
        <family val="2"/>
      </rPr>
      <t>, Eu × ~40</t>
    </r>
    <r>
      <rPr>
        <vertAlign val="subscript"/>
        <sz val="11"/>
        <color theme="1"/>
        <rFont val="Arial"/>
        <family val="2"/>
      </rPr>
      <t>cn</t>
    </r>
  </si>
  <si>
    <r>
      <t>Yes</t>
    </r>
    <r>
      <rPr>
        <sz val="8"/>
        <color theme="1"/>
        <rFont val="Arial"/>
        <family val="2"/>
      </rPr>
      <t> </t>
    </r>
  </si>
  <si>
    <t>(2) Data standardised using Ti as internal calibration</t>
  </si>
  <si>
    <t>(3) Data standardised using Mn as internal calibration</t>
  </si>
  <si>
    <t>(1) Data standardised using Ca as internal calibration</t>
  </si>
  <si>
    <t>CoO</t>
  </si>
  <si>
    <t>Within range of lunar HAS rocks, higher than HMS rocks. Within range of terrestrial Archean rocks. Higher than terrestrial oceanic crust. Higher than HED and SNC samples. Higher than that recorded  Mercury surface regoliths and Venus crust.</t>
  </si>
  <si>
    <t>Not-HED affiliated or Martian; unusual for the Moon, but some overlap with terrestrial pyroxenes</t>
  </si>
  <si>
    <r>
      <t>Olivine</t>
    </r>
    <r>
      <rPr>
        <sz val="8"/>
        <color theme="1"/>
        <rFont val="Arial"/>
        <family val="2"/>
      </rPr>
      <t> </t>
    </r>
    <r>
      <rPr>
        <sz val="11"/>
        <color theme="1"/>
        <rFont val="Arial"/>
        <family val="2"/>
      </rPr>
      <t>FeO/MnO ratios</t>
    </r>
  </si>
  <si>
    <t>Pyroxene  FeO/MnO ratios</t>
  </si>
  <si>
    <t>Non-lunar olivine FeO/MnO ratios</t>
  </si>
  <si>
    <t>Non-lunar pyroxene FeO/MnO ratios</t>
  </si>
  <si>
    <t>Higher than equivalent An# plag. in terrestrial basalts and SNCs, but similar to lunar HAS Suite and HEDs (Karner et al., 2004)</t>
  </si>
  <si>
    <t>Yes - within range of lunar HAS Suite and phases in late stage fractionates of some mare basalts</t>
  </si>
  <si>
    <t>No, too calcic</t>
  </si>
  <si>
    <t>Mars (SNC)</t>
  </si>
  <si>
    <t>Yes like lunar Mg-Suite rocks</t>
  </si>
  <si>
    <t>Yes for Archean rocks,  No for oceanic basaltic crust</t>
  </si>
  <si>
    <t>Suggest non-terrestrial origin (Archean and modern day oceanic basalt olivines typically &gt;600 ppm Ni)</t>
  </si>
  <si>
    <t>Lunar meteorite phase</t>
  </si>
  <si>
    <t>Analysis order</t>
  </si>
  <si>
    <t>MAC 88105,159 Lunar plagioclase</t>
  </si>
  <si>
    <t>Weighted mean and 2σ standard error</t>
  </si>
  <si>
    <t>Clast phase</t>
  </si>
  <si>
    <t>MAC 88105,159 Clast - olivine</t>
  </si>
  <si>
    <t>MAC 88105,159 Clast - plagioclase</t>
  </si>
  <si>
    <t>MAC 88105,159 Clast - pyroxene</t>
  </si>
  <si>
    <r>
      <t xml:space="preserve">Table EA S2. Major element compositions of olivine in the unusual clast in MAC 88105,129. Potential trace element compositions are provided derived from using (1) </t>
    </r>
    <r>
      <rPr>
        <vertAlign val="superscript"/>
        <sz val="11"/>
        <color theme="1"/>
        <rFont val="Arial"/>
        <family val="2"/>
      </rPr>
      <t>42</t>
    </r>
    <r>
      <rPr>
        <sz val="11"/>
        <color theme="1"/>
        <rFont val="Arial"/>
        <family val="2"/>
      </rPr>
      <t xml:space="preserve">Ca (2) </t>
    </r>
    <r>
      <rPr>
        <vertAlign val="superscript"/>
        <sz val="11"/>
        <color theme="1"/>
        <rFont val="Arial"/>
        <family val="2"/>
      </rPr>
      <t>47</t>
    </r>
    <r>
      <rPr>
        <sz val="11"/>
        <color theme="1"/>
        <rFont val="Arial"/>
        <family val="2"/>
      </rPr>
      <t xml:space="preserve">Ti and (3) </t>
    </r>
    <r>
      <rPr>
        <vertAlign val="superscript"/>
        <sz val="11"/>
        <color theme="1"/>
        <rFont val="Arial"/>
        <family val="2"/>
      </rPr>
      <t>55</t>
    </r>
    <r>
      <rPr>
        <sz val="11"/>
        <color theme="1"/>
        <rFont val="Arial"/>
        <family val="2"/>
      </rPr>
      <t xml:space="preserve">Mn concentrations as internal element calibrations.
</t>
    </r>
  </si>
  <si>
    <t>&lt;0.006</t>
  </si>
  <si>
    <t>Name</t>
  </si>
  <si>
    <t>Phase</t>
  </si>
  <si>
    <r>
      <t>D</t>
    </r>
    <r>
      <rPr>
        <b/>
        <sz val="11"/>
        <rFont val="Arial"/>
        <family val="2"/>
      </rPr>
      <t>17O normalised to TFL</t>
    </r>
  </si>
  <si>
    <r>
      <t>D</t>
    </r>
    <r>
      <rPr>
        <b/>
        <sz val="11"/>
        <rFont val="Arial"/>
        <family val="2"/>
      </rPr>
      <t>17O normalised to lunar portion</t>
    </r>
  </si>
  <si>
    <r>
      <t xml:space="preserve">2σ </t>
    </r>
    <r>
      <rPr>
        <b/>
        <sz val="11"/>
        <rFont val="Symbol"/>
        <family val="1"/>
        <charset val="2"/>
      </rPr>
      <t>D</t>
    </r>
    <r>
      <rPr>
        <b/>
        <sz val="11"/>
        <rFont val="Arial"/>
        <family val="2"/>
      </rPr>
      <t>17O</t>
    </r>
  </si>
  <si>
    <r>
      <t>D</t>
    </r>
    <r>
      <rPr>
        <b/>
        <sz val="11"/>
        <rFont val="Arial"/>
        <family val="2"/>
      </rPr>
      <t>17O</t>
    </r>
  </si>
  <si>
    <t>Fo</t>
  </si>
  <si>
    <r>
      <t>Mg#</t>
    </r>
    <r>
      <rPr>
        <sz val="10"/>
        <color indexed="8"/>
        <rFont val="Calibri"/>
        <family val="2"/>
      </rPr>
      <t/>
    </r>
  </si>
  <si>
    <t>An# = 100×Ca/(Ca+K+Na)</t>
  </si>
  <si>
    <t>Ab# = 100×Na/(Ca+K+Na)</t>
  </si>
  <si>
    <t>Or# = 100×K/(Ca+K+Na)</t>
  </si>
  <si>
    <t>Mg# = 100×Mg/(Mg+Fe)</t>
  </si>
  <si>
    <t>En#</t>
  </si>
  <si>
    <t>Fs#</t>
  </si>
  <si>
    <t>Wo#</t>
  </si>
  <si>
    <t>(2) Modal Recombination</t>
  </si>
  <si>
    <t>Clast Bulk Composition</t>
  </si>
  <si>
    <t>NHM 2*</t>
  </si>
  <si>
    <t>NHM 7*</t>
  </si>
  <si>
    <t>En# = 100×Mg/(Mg+Ca+Fe)</t>
  </si>
  <si>
    <t>Fs# = 100×Fe/(Mg+Ca+Fe)</t>
  </si>
  <si>
    <t>Wo# = 100×Ca/(Mg+Ca+Fe)</t>
  </si>
  <si>
    <t>NHM 5*</t>
  </si>
  <si>
    <r>
      <t>* K</t>
    </r>
    <r>
      <rPr>
        <vertAlign val="subscript"/>
        <sz val="11"/>
        <color theme="1"/>
        <rFont val="Arial"/>
        <family val="2"/>
      </rPr>
      <t>2</t>
    </r>
    <r>
      <rPr>
        <sz val="11"/>
        <color theme="1"/>
        <rFont val="Arial"/>
        <family val="2"/>
      </rPr>
      <t>O  wt%value looks high, so might include slight mixing with surrounding K-rich  glassy mesostais.</t>
    </r>
  </si>
  <si>
    <t>La</t>
  </si>
  <si>
    <t>Ce</t>
  </si>
  <si>
    <t>Pr</t>
  </si>
  <si>
    <t>Nd</t>
  </si>
  <si>
    <t>Sm</t>
  </si>
  <si>
    <t>Eu</t>
  </si>
  <si>
    <t>Gd</t>
  </si>
  <si>
    <t>Tb</t>
  </si>
  <si>
    <t>Dy</t>
  </si>
  <si>
    <t>Ho</t>
  </si>
  <si>
    <t>Er</t>
  </si>
  <si>
    <t>Tm</t>
  </si>
  <si>
    <t>Yb</t>
  </si>
  <si>
    <t>Lu</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</si>
</sst>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
    <numFmt numFmtId="166" formatCode="0.0000"/>
    <numFmt numFmtId="167" formatCode="\±\ 0.00"/>
  </numFmts>
  <fonts count="19" x14ac:knownFonts="1">
    <font>
      <sz val="11"/>
      <color theme="1"/>
      <name val="Calibri"/>
      <family val="2"/>
      <scheme val="minor"/>
    </font>
    <font>
      <sz val="11"/>
      <color theme="1"/>
      <name val="Arial"/>
      <family val="2"/>
    </font>
    <font>
      <sz val="11"/>
      <color theme="0"/>
      <name val="Arial"/>
      <family val="2"/>
    </font>
    <font>
      <sz val="10"/>
      <color indexed="8"/>
      <name val="Arial"/>
      <family val="2"/>
    </font>
    <font>
      <sz val="11"/>
      <name val="Arial"/>
      <family val="2"/>
    </font>
    <font>
      <vertAlign val="subscript"/>
      <sz val="11"/>
      <name val="Arial"/>
      <family val="2"/>
    </font>
    <font>
      <sz val="8"/>
      <color indexed="8"/>
      <name val="Arial"/>
      <family val="2"/>
    </font>
    <font>
      <sz val="8"/>
      <color theme="1"/>
      <name val="Arial"/>
      <family val="2"/>
    </font>
    <font>
      <vertAlign val="subscript"/>
      <sz val="11"/>
      <color theme="1"/>
      <name val="Arial"/>
      <family val="2"/>
    </font>
    <font>
      <vertAlign val="superscript"/>
      <sz val="11"/>
      <color theme="1"/>
      <name val="Arial"/>
      <family val="2"/>
    </font>
    <font>
      <sz val="11"/>
      <color indexed="8"/>
      <name val="Arial"/>
      <family val="2"/>
    </font>
    <font>
      <b/>
      <sz val="11"/>
      <color theme="1"/>
      <name val="Calibri"/>
      <family val="2"/>
      <scheme val="minor"/>
    </font>
    <font>
      <b/>
      <sz val="10"/>
      <name val="Arial"/>
      <family val="2"/>
    </font>
    <font>
      <b/>
      <sz val="11"/>
      <name val="Arial"/>
      <family val="2"/>
    </font>
    <font>
      <b/>
      <sz val="11"/>
      <name val="Symbol"/>
      <family val="1"/>
    </font>
    <font>
      <b/>
      <sz val="11"/>
      <color indexed="8"/>
      <name val="Arial"/>
      <family val="2"/>
    </font>
    <font>
      <b/>
      <sz val="11"/>
      <name val="Symbol"/>
      <family val="1"/>
      <charset val="2"/>
    </font>
    <font>
      <sz val="10"/>
      <color indexed="8"/>
      <name val="Calibri"/>
      <family val="2"/>
    </font>
    <font>
      <b/>
      <sz val="11"/>
      <color theme="1"/>
      <name val="Arial"/>
      <family val="2"/>
    </font>
  </fonts>
  <fills count="2">
    <fill>
      <patternFill patternType="none"/>
    </fill>
    <fill>
      <patternFill patternType="gray125"/>
    </fill>
  </fills>
  <borders count="2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s>
  <cellStyleXfs count="1">
    <xf numFmtId="0" fontId="0" fillId="0" borderId="0"/>
  </cellStyleXfs>
  <cellXfs count="121">
    <xf numFmtId="0" fontId="0" fillId="0" borderId="0" xfId="0"/>
    <xf numFmtId="0" fontId="1" fillId="0" borderId="0" xfId="0" applyFont="1"/>
    <xf numFmtId="2" fontId="1" fillId="0" borderId="0" xfId="0" applyNumberFormat="1" applyFont="1" applyFill="1"/>
    <xf numFmtId="0" fontId="1" fillId="0" borderId="0" xfId="0" applyFont="1" applyFill="1"/>
    <xf numFmtId="2" fontId="1" fillId="0" borderId="0" xfId="0" applyNumberFormat="1" applyFont="1" applyFill="1" applyAlignment="1">
      <alignment horizontal="left"/>
    </xf>
    <xf numFmtId="2" fontId="3" fillId="0" borderId="0" xfId="0" applyNumberFormat="1" applyFont="1" applyFill="1"/>
    <xf numFmtId="164" fontId="3" fillId="0" borderId="0" xfId="0" applyNumberFormat="1" applyFont="1" applyFill="1"/>
    <xf numFmtId="165" fontId="3" fillId="0" borderId="0" xfId="0" applyNumberFormat="1" applyFont="1" applyFill="1"/>
    <xf numFmtId="0" fontId="3" fillId="0" borderId="0" xfId="0" applyFont="1" applyFill="1"/>
    <xf numFmtId="166" fontId="3" fillId="0" borderId="0" xfId="0" applyNumberFormat="1" applyFont="1" applyFill="1"/>
    <xf numFmtId="165" fontId="1" fillId="0" borderId="0" xfId="0" applyNumberFormat="1" applyFont="1" applyFill="1"/>
    <xf numFmtId="2" fontId="1" fillId="0" borderId="0" xfId="0" applyNumberFormat="1" applyFont="1" applyFill="1" applyBorder="1"/>
    <xf numFmtId="0" fontId="1" fillId="0" borderId="0" xfId="0" applyFont="1" applyFill="1" applyBorder="1"/>
    <xf numFmtId="165" fontId="1" fillId="0" borderId="0" xfId="0" applyNumberFormat="1" applyFont="1" applyFill="1" applyBorder="1"/>
    <xf numFmtId="1" fontId="1" fillId="0" borderId="0" xfId="0" applyNumberFormat="1" applyFont="1" applyFill="1" applyBorder="1"/>
    <xf numFmtId="1" fontId="1" fillId="0" borderId="0" xfId="0" applyNumberFormat="1" applyFont="1" applyFill="1" applyBorder="1" applyAlignment="1">
      <alignment horizontal="left"/>
    </xf>
    <xf numFmtId="0" fontId="1" fillId="0" borderId="0" xfId="0" applyFont="1" applyFill="1" applyBorder="1" applyAlignment="1">
      <alignment horizontal="right"/>
    </xf>
    <xf numFmtId="2" fontId="1" fillId="0" borderId="0" xfId="0" applyNumberFormat="1" applyFont="1" applyFill="1" applyBorder="1" applyAlignment="1">
      <alignment horizontal="left"/>
    </xf>
    <xf numFmtId="0" fontId="1" fillId="0" borderId="0" xfId="0" applyFont="1" applyFill="1" applyAlignment="1">
      <alignment horizontal="left"/>
    </xf>
    <xf numFmtId="164" fontId="1" fillId="0" borderId="0" xfId="0" applyNumberFormat="1" applyFont="1" applyFill="1" applyAlignment="1">
      <alignment horizontal="left"/>
    </xf>
    <xf numFmtId="164" fontId="1" fillId="0" borderId="0" xfId="0" applyNumberFormat="1" applyFont="1" applyFill="1"/>
    <xf numFmtId="165" fontId="1" fillId="0" borderId="0" xfId="0" applyNumberFormat="1" applyFont="1" applyFill="1" applyAlignment="1">
      <alignment horizontal="left"/>
    </xf>
    <xf numFmtId="166" fontId="1" fillId="0" borderId="0" xfId="0" applyNumberFormat="1" applyFont="1" applyFill="1"/>
    <xf numFmtId="0" fontId="1" fillId="0" borderId="0" xfId="0" applyFont="1" applyFill="1" applyBorder="1" applyAlignment="1">
      <alignment horizontal="left"/>
    </xf>
    <xf numFmtId="164" fontId="1" fillId="0" borderId="0" xfId="0" applyNumberFormat="1" applyFont="1" applyFill="1" applyBorder="1"/>
    <xf numFmtId="164" fontId="1" fillId="0" borderId="0" xfId="0" applyNumberFormat="1" applyFont="1" applyFill="1" applyBorder="1" applyAlignment="1">
      <alignment horizontal="left"/>
    </xf>
    <xf numFmtId="0" fontId="2" fillId="0" borderId="0" xfId="0" applyFont="1" applyFill="1" applyBorder="1"/>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165" fontId="1" fillId="0" borderId="0" xfId="0" applyNumberFormat="1" applyFont="1" applyFill="1" applyBorder="1" applyAlignment="1">
      <alignment horizontal="left"/>
    </xf>
    <xf numFmtId="0" fontId="1" fillId="0" borderId="1" xfId="0" applyFont="1" applyBorder="1" applyAlignment="1">
      <alignment horizontal="justify" vertical="center" wrapText="1"/>
    </xf>
    <xf numFmtId="0" fontId="7" fillId="0" borderId="0" xfId="0" applyFont="1" applyAlignment="1">
      <alignment vertical="center"/>
    </xf>
    <xf numFmtId="0" fontId="1" fillId="0" borderId="0" xfId="0" applyFont="1" applyFill="1" applyBorder="1" applyAlignment="1">
      <alignment vertical="top"/>
    </xf>
    <xf numFmtId="0" fontId="1" fillId="0" borderId="0" xfId="0" applyFont="1" applyAlignment="1"/>
    <xf numFmtId="0" fontId="1" fillId="0" borderId="1" xfId="0" applyFont="1" applyBorder="1" applyAlignment="1">
      <alignment horizontal="justify" vertical="center" wrapText="1"/>
    </xf>
    <xf numFmtId="2" fontId="1" fillId="0" borderId="10" xfId="0" applyNumberFormat="1" applyFont="1" applyFill="1" applyBorder="1"/>
    <xf numFmtId="164" fontId="1" fillId="0" borderId="10" xfId="0" applyNumberFormat="1" applyFont="1" applyFill="1" applyBorder="1"/>
    <xf numFmtId="164" fontId="1" fillId="0" borderId="10" xfId="0" applyNumberFormat="1" applyFont="1" applyFill="1" applyBorder="1" applyAlignment="1">
      <alignment horizontal="right"/>
    </xf>
    <xf numFmtId="165" fontId="1" fillId="0" borderId="10" xfId="0" applyNumberFormat="1" applyFont="1" applyFill="1" applyBorder="1"/>
    <xf numFmtId="0" fontId="1" fillId="0" borderId="10" xfId="0" applyFont="1" applyFill="1" applyBorder="1"/>
    <xf numFmtId="1" fontId="1" fillId="0" borderId="10" xfId="0" applyNumberFormat="1" applyFont="1" applyFill="1" applyBorder="1"/>
    <xf numFmtId="0" fontId="4" fillId="0" borderId="10" xfId="0" applyFont="1" applyFill="1" applyBorder="1" applyAlignment="1">
      <alignment horizontal="right" vertical="center" wrapText="1"/>
    </xf>
    <xf numFmtId="2" fontId="1" fillId="0" borderId="5" xfId="0" applyNumberFormat="1" applyFont="1" applyFill="1" applyBorder="1"/>
    <xf numFmtId="0" fontId="4" fillId="0" borderId="10" xfId="0" applyFont="1" applyFill="1" applyBorder="1" applyAlignment="1">
      <alignment horizontal="right" vertical="center"/>
    </xf>
    <xf numFmtId="0" fontId="1" fillId="0" borderId="10" xfId="0" applyFont="1" applyFill="1" applyBorder="1" applyAlignment="1">
      <alignment horizontal="right"/>
    </xf>
    <xf numFmtId="165" fontId="1" fillId="0" borderId="10" xfId="0" applyNumberFormat="1" applyFont="1" applyFill="1" applyBorder="1" applyAlignment="1">
      <alignment horizontal="right"/>
    </xf>
    <xf numFmtId="165" fontId="1" fillId="0" borderId="5" xfId="0" applyNumberFormat="1" applyFont="1" applyFill="1" applyBorder="1"/>
    <xf numFmtId="0" fontId="1" fillId="0" borderId="5" xfId="0" applyFont="1" applyFill="1" applyBorder="1"/>
    <xf numFmtId="1" fontId="1" fillId="0" borderId="5" xfId="0" applyNumberFormat="1" applyFont="1" applyFill="1" applyBorder="1"/>
    <xf numFmtId="2" fontId="1" fillId="0" borderId="10" xfId="0" applyNumberFormat="1" applyFont="1" applyFill="1" applyBorder="1" applyAlignment="1">
      <alignment horizontal="right"/>
    </xf>
    <xf numFmtId="164" fontId="1" fillId="0" borderId="5" xfId="0" applyNumberFormat="1" applyFont="1" applyFill="1" applyBorder="1"/>
    <xf numFmtId="164" fontId="1" fillId="0" borderId="6" xfId="0" applyNumberFormat="1" applyFont="1" applyFill="1" applyBorder="1" applyAlignment="1">
      <alignment horizontal="right"/>
    </xf>
    <xf numFmtId="0" fontId="1" fillId="0" borderId="6" xfId="0" applyFont="1" applyFill="1" applyBorder="1"/>
    <xf numFmtId="164" fontId="1" fillId="0" borderId="3" xfId="0" applyNumberFormat="1" applyFont="1" applyFill="1" applyBorder="1"/>
    <xf numFmtId="2" fontId="10" fillId="0" borderId="0" xfId="0" applyNumberFormat="1" applyFont="1" applyFill="1" applyAlignment="1">
      <alignment horizontal="left"/>
    </xf>
    <xf numFmtId="166" fontId="1" fillId="0" borderId="0" xfId="0" applyNumberFormat="1" applyFont="1" applyFill="1" applyAlignment="1">
      <alignment horizontal="left"/>
    </xf>
    <xf numFmtId="0" fontId="11" fillId="0" borderId="0" xfId="0" applyFont="1"/>
    <xf numFmtId="0" fontId="12" fillId="0" borderId="0" xfId="0" applyFont="1"/>
    <xf numFmtId="164" fontId="1" fillId="0" borderId="5" xfId="0" applyNumberFormat="1" applyFont="1" applyFill="1" applyBorder="1" applyAlignment="1">
      <alignment horizontal="right"/>
    </xf>
    <xf numFmtId="0" fontId="1" fillId="0" borderId="10" xfId="0" applyFont="1" applyFill="1" applyBorder="1" applyAlignment="1">
      <alignment horizontal="left"/>
    </xf>
    <xf numFmtId="0" fontId="1" fillId="0" borderId="10" xfId="0" applyFont="1" applyFill="1" applyBorder="1" applyAlignment="1">
      <alignment wrapText="1"/>
    </xf>
    <xf numFmtId="0" fontId="0" fillId="0" borderId="0" xfId="0" applyBorder="1" applyAlignment="1">
      <alignment wrapText="1"/>
    </xf>
    <xf numFmtId="0" fontId="1" fillId="0" borderId="4" xfId="0" applyFont="1" applyFill="1" applyBorder="1" applyAlignment="1">
      <alignment wrapText="1"/>
    </xf>
    <xf numFmtId="0" fontId="0" fillId="0" borderId="0" xfId="0" applyFont="1"/>
    <xf numFmtId="0" fontId="0" fillId="0" borderId="0" xfId="0" applyFont="1" applyAlignment="1"/>
    <xf numFmtId="0" fontId="4" fillId="0" borderId="11" xfId="0" applyFont="1" applyBorder="1" applyAlignment="1"/>
    <xf numFmtId="0" fontId="10" fillId="0" borderId="0" xfId="0" applyNumberFormat="1" applyFont="1" applyFill="1" applyBorder="1" applyAlignment="1"/>
    <xf numFmtId="2" fontId="10" fillId="0" borderId="0" xfId="0" applyNumberFormat="1" applyFont="1" applyFill="1" applyBorder="1"/>
    <xf numFmtId="167" fontId="10" fillId="0" borderId="0" xfId="0" applyNumberFormat="1" applyFont="1" applyFill="1" applyBorder="1" applyAlignment="1">
      <alignment horizontal="left"/>
    </xf>
    <xf numFmtId="167" fontId="4" fillId="0" borderId="12" xfId="0" applyNumberFormat="1" applyFont="1" applyBorder="1" applyAlignment="1">
      <alignment horizontal="left"/>
    </xf>
    <xf numFmtId="0" fontId="10" fillId="0" borderId="0" xfId="0" applyNumberFormat="1" applyFont="1" applyFill="1" applyBorder="1"/>
    <xf numFmtId="0" fontId="13" fillId="0" borderId="11" xfId="0" applyFont="1" applyBorder="1" applyAlignment="1"/>
    <xf numFmtId="0" fontId="11" fillId="0" borderId="0" xfId="0" applyFont="1" applyBorder="1"/>
    <xf numFmtId="2" fontId="13" fillId="0" borderId="0" xfId="0" applyNumberFormat="1" applyFont="1" applyBorder="1"/>
    <xf numFmtId="167" fontId="15" fillId="0" borderId="0" xfId="0" applyNumberFormat="1" applyFont="1" applyFill="1" applyBorder="1" applyAlignment="1">
      <alignment horizontal="left"/>
    </xf>
    <xf numFmtId="2" fontId="13" fillId="0" borderId="0" xfId="0" applyNumberFormat="1" applyFont="1" applyFill="1" applyBorder="1"/>
    <xf numFmtId="167" fontId="15" fillId="0" borderId="12" xfId="0" applyNumberFormat="1" applyFont="1" applyFill="1" applyBorder="1" applyAlignment="1">
      <alignment horizontal="left"/>
    </xf>
    <xf numFmtId="0" fontId="4" fillId="0" borderId="0" xfId="0" applyFont="1" applyBorder="1"/>
    <xf numFmtId="0" fontId="4" fillId="0" borderId="0" xfId="0" applyFont="1" applyBorder="1" applyAlignment="1">
      <alignment horizontal="left"/>
    </xf>
    <xf numFmtId="164" fontId="4" fillId="0" borderId="0" xfId="0" applyNumberFormat="1" applyFont="1" applyFill="1" applyBorder="1"/>
    <xf numFmtId="164" fontId="4" fillId="0" borderId="12" xfId="0" applyNumberFormat="1" applyFont="1" applyBorder="1" applyAlignment="1">
      <alignment horizontal="left"/>
    </xf>
    <xf numFmtId="2" fontId="4" fillId="0" borderId="0" xfId="0" applyNumberFormat="1" applyFont="1" applyBorder="1"/>
    <xf numFmtId="167" fontId="4" fillId="0" borderId="0" xfId="0" applyNumberFormat="1" applyFont="1" applyBorder="1" applyAlignment="1">
      <alignment horizontal="left"/>
    </xf>
    <xf numFmtId="0" fontId="11" fillId="0" borderId="14" xfId="0" applyFont="1" applyBorder="1"/>
    <xf numFmtId="2" fontId="13" fillId="0" borderId="14" xfId="0" applyNumberFormat="1" applyFont="1" applyBorder="1"/>
    <xf numFmtId="167" fontId="15" fillId="0" borderId="14" xfId="0" applyNumberFormat="1" applyFont="1" applyFill="1" applyBorder="1" applyAlignment="1">
      <alignment horizontal="left"/>
    </xf>
    <xf numFmtId="2" fontId="13" fillId="0" borderId="14" xfId="0" applyNumberFormat="1" applyFont="1" applyFill="1" applyBorder="1"/>
    <xf numFmtId="167" fontId="15" fillId="0" borderId="15" xfId="0" applyNumberFormat="1" applyFont="1" applyFill="1" applyBorder="1" applyAlignment="1">
      <alignment horizontal="left"/>
    </xf>
    <xf numFmtId="0" fontId="13" fillId="0" borderId="16" xfId="0" applyFont="1" applyBorder="1" applyAlignment="1"/>
    <xf numFmtId="0" fontId="13" fillId="0" borderId="17" xfId="0" applyFont="1" applyBorder="1" applyAlignment="1">
      <alignment vertical="top" wrapText="1"/>
    </xf>
    <xf numFmtId="0" fontId="14" fillId="0" borderId="17" xfId="0" applyFont="1" applyFill="1" applyBorder="1" applyAlignment="1">
      <alignment horizontal="center" vertical="top" wrapText="1"/>
    </xf>
    <xf numFmtId="0" fontId="13" fillId="0" borderId="17" xfId="0" applyFont="1" applyFill="1" applyBorder="1" applyAlignment="1">
      <alignment horizontal="left" vertical="top" wrapText="1"/>
    </xf>
    <xf numFmtId="0" fontId="13" fillId="0" borderId="19" xfId="0" applyFont="1" applyBorder="1" applyAlignment="1"/>
    <xf numFmtId="0" fontId="13" fillId="0" borderId="20" xfId="0" applyFont="1" applyBorder="1" applyAlignment="1">
      <alignment vertical="top" wrapText="1"/>
    </xf>
    <xf numFmtId="0" fontId="14" fillId="0" borderId="20" xfId="0" applyFont="1" applyFill="1" applyBorder="1" applyAlignment="1">
      <alignment horizontal="center" vertical="top" wrapText="1"/>
    </xf>
    <xf numFmtId="0" fontId="13" fillId="0" borderId="20" xfId="0" applyFont="1" applyFill="1" applyBorder="1" applyAlignment="1">
      <alignment horizontal="left" vertical="top" wrapText="1"/>
    </xf>
    <xf numFmtId="0" fontId="1" fillId="0" borderId="0" xfId="0" applyFont="1" applyBorder="1"/>
    <xf numFmtId="2" fontId="1" fillId="0" borderId="6" xfId="0" applyNumberFormat="1" applyFont="1" applyFill="1" applyBorder="1"/>
    <xf numFmtId="2" fontId="1" fillId="0" borderId="7" xfId="0" applyNumberFormat="1" applyFont="1" applyFill="1" applyBorder="1"/>
    <xf numFmtId="2" fontId="1" fillId="0" borderId="7" xfId="0" applyNumberFormat="1" applyFont="1" applyFill="1" applyBorder="1" applyAlignment="1">
      <alignment horizontal="left"/>
    </xf>
    <xf numFmtId="0" fontId="1" fillId="0" borderId="9" xfId="0" applyFont="1" applyFill="1" applyBorder="1" applyAlignment="1">
      <alignment vertical="top" wrapText="1"/>
    </xf>
    <xf numFmtId="0" fontId="1" fillId="0" borderId="1" xfId="0" applyFont="1" applyFill="1" applyBorder="1" applyAlignment="1">
      <alignment vertical="top" wrapText="1"/>
    </xf>
    <xf numFmtId="0" fontId="1" fillId="0" borderId="9" xfId="0" applyFont="1" applyFill="1" applyBorder="1" applyAlignment="1">
      <alignment horizontal="left" vertical="top"/>
    </xf>
    <xf numFmtId="0" fontId="1" fillId="0" borderId="8" xfId="0" applyFont="1" applyFill="1" applyBorder="1" applyAlignment="1">
      <alignment vertical="top"/>
    </xf>
    <xf numFmtId="0" fontId="1" fillId="0" borderId="9" xfId="0" applyFont="1" applyFill="1" applyBorder="1" applyAlignment="1">
      <alignment vertical="top"/>
    </xf>
    <xf numFmtId="0" fontId="1" fillId="0" borderId="9" xfId="0" applyFont="1" applyFill="1" applyBorder="1" applyAlignment="1">
      <alignment horizontal="right" vertical="top"/>
    </xf>
    <xf numFmtId="0" fontId="13" fillId="0" borderId="13" xfId="0" applyFont="1" applyBorder="1" applyAlignment="1"/>
    <xf numFmtId="0" fontId="18" fillId="0" borderId="0" xfId="0" applyFont="1"/>
    <xf numFmtId="0" fontId="18" fillId="0" borderId="1" xfId="0" applyFont="1" applyBorder="1" applyAlignment="1">
      <alignment horizontal="justify" vertical="center" wrapText="1"/>
    </xf>
    <xf numFmtId="0" fontId="1" fillId="0" borderId="9" xfId="0" applyFont="1" applyFill="1" applyBorder="1" applyAlignment="1">
      <alignment vertical="top" wrapText="1"/>
    </xf>
    <xf numFmtId="0" fontId="0" fillId="0" borderId="8" xfId="0" applyBorder="1" applyAlignment="1">
      <alignment vertical="top" wrapText="1"/>
    </xf>
    <xf numFmtId="0" fontId="1" fillId="0" borderId="9" xfId="0" applyFont="1" applyFill="1" applyBorder="1" applyAlignment="1">
      <alignment horizontal="left" vertical="top" wrapText="1"/>
    </xf>
    <xf numFmtId="0" fontId="1" fillId="0" borderId="9" xfId="0" applyFont="1" applyFill="1" applyBorder="1" applyAlignment="1">
      <alignment horizontal="center" vertical="top"/>
    </xf>
    <xf numFmtId="0" fontId="0" fillId="0" borderId="2" xfId="0" applyBorder="1" applyAlignment="1">
      <alignment vertical="top"/>
    </xf>
    <xf numFmtId="0" fontId="14" fillId="0" borderId="17" xfId="0" applyFont="1" applyFill="1" applyBorder="1" applyAlignment="1">
      <alignment horizontal="center" vertical="top" wrapText="1"/>
    </xf>
    <xf numFmtId="0" fontId="0" fillId="0" borderId="18" xfId="0" applyBorder="1" applyAlignment="1">
      <alignment vertical="top" wrapText="1"/>
    </xf>
    <xf numFmtId="0" fontId="14" fillId="0" borderId="20" xfId="0" applyFont="1" applyFill="1" applyBorder="1" applyAlignment="1">
      <alignment horizontal="center" vertical="top" wrapText="1"/>
    </xf>
    <xf numFmtId="0" fontId="0" fillId="0" borderId="21" xfId="0" applyBorder="1" applyAlignment="1">
      <alignment vertical="top" wrapText="1"/>
    </xf>
    <xf numFmtId="0" fontId="1" fillId="0" borderId="1" xfId="0" applyFont="1" applyBorder="1" applyAlignment="1">
      <alignment horizontal="justify" vertical="center" wrapText="1"/>
    </xf>
    <xf numFmtId="0" fontId="1" fillId="0" borderId="0" xfId="0" applyFont="1" applyFill="1" applyBorder="1" applyAlignment="1">
      <alignment vertical="top" wrapText="1"/>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0"/>
  <sheetViews>
    <sheetView tabSelected="1" zoomScale="80" zoomScaleNormal="80" workbookViewId="0">
      <selection activeCell="P9" sqref="P9"/>
    </sheetView>
  </sheetViews>
  <sheetFormatPr defaultColWidth="8.85546875" defaultRowHeight="14.25" x14ac:dyDescent="0.2"/>
  <cols>
    <col min="1" max="1" width="8.85546875" style="12"/>
    <col min="2" max="2" width="8.85546875" style="16"/>
    <col min="3" max="3" width="8.85546875" style="12"/>
    <col min="4" max="4" width="2.28515625" style="12" customWidth="1"/>
    <col min="5" max="6" width="8.85546875" style="12"/>
    <col min="7" max="7" width="2.42578125" style="12" customWidth="1"/>
    <col min="8" max="9" width="8.85546875" style="12"/>
    <col min="10" max="10" width="2.42578125" style="12" customWidth="1"/>
    <col min="11" max="11" width="8.85546875" style="12"/>
    <col min="12" max="12" width="18.140625" style="12" customWidth="1"/>
    <col min="13" max="13" width="16.28515625" style="12" customWidth="1"/>
    <col min="14" max="16384" width="8.85546875" style="12"/>
  </cols>
  <sheetData>
    <row r="1" spans="2:16" ht="15" thickBot="1" x14ac:dyDescent="0.25"/>
    <row r="2" spans="2:16" ht="30" customHeight="1" thickBot="1" x14ac:dyDescent="0.25">
      <c r="B2" s="105" t="s">
        <v>193</v>
      </c>
      <c r="C2" s="109" t="s">
        <v>52</v>
      </c>
      <c r="D2" s="110"/>
      <c r="E2" s="110"/>
      <c r="F2" s="109" t="s">
        <v>53</v>
      </c>
      <c r="G2" s="110"/>
      <c r="H2" s="110"/>
      <c r="I2" s="111" t="s">
        <v>54</v>
      </c>
      <c r="J2" s="110"/>
      <c r="K2" s="110"/>
      <c r="L2" s="112" t="s">
        <v>208</v>
      </c>
      <c r="M2" s="113"/>
    </row>
    <row r="3" spans="2:16" ht="42.6" customHeight="1" thickBot="1" x14ac:dyDescent="0.25">
      <c r="B3" s="105" t="s">
        <v>192</v>
      </c>
      <c r="C3" s="102" t="s">
        <v>112</v>
      </c>
      <c r="D3" s="103"/>
      <c r="E3" s="103"/>
      <c r="F3" s="104" t="s">
        <v>108</v>
      </c>
      <c r="G3" s="103"/>
      <c r="H3" s="103"/>
      <c r="I3" s="109" t="s">
        <v>161</v>
      </c>
      <c r="J3" s="110"/>
      <c r="K3" s="110"/>
      <c r="L3" s="100" t="s">
        <v>149</v>
      </c>
      <c r="M3" s="101" t="s">
        <v>207</v>
      </c>
    </row>
    <row r="4" spans="2:16" ht="14.45" customHeight="1" x14ac:dyDescent="0.25">
      <c r="B4" s="44" t="s">
        <v>7</v>
      </c>
      <c r="C4" s="59"/>
      <c r="F4" s="39"/>
      <c r="I4" s="60"/>
      <c r="J4" s="61"/>
      <c r="K4" s="61"/>
      <c r="L4" s="60"/>
      <c r="M4" s="62"/>
    </row>
    <row r="5" spans="2:16" ht="16.149999999999999" x14ac:dyDescent="0.25">
      <c r="B5" s="41" t="s">
        <v>153</v>
      </c>
      <c r="C5" s="35">
        <v>40.286999999999999</v>
      </c>
      <c r="F5" s="35">
        <v>47.857999999999997</v>
      </c>
      <c r="G5" s="11"/>
      <c r="H5" s="11"/>
      <c r="I5" s="35">
        <v>54.726689070745486</v>
      </c>
      <c r="J5" s="11"/>
      <c r="L5" s="35">
        <v>48.910504048289823</v>
      </c>
      <c r="M5" s="42">
        <v>47.556850156524604</v>
      </c>
    </row>
    <row r="6" spans="2:16" ht="16.149999999999999" x14ac:dyDescent="0.25">
      <c r="B6" s="41" t="s">
        <v>154</v>
      </c>
      <c r="C6" s="36">
        <v>4.4999999999999998E-2</v>
      </c>
      <c r="F6" s="35">
        <v>5.1999999999999998E-2</v>
      </c>
      <c r="G6" s="11"/>
      <c r="H6" s="11"/>
      <c r="I6" s="35">
        <v>2.4107003704632035</v>
      </c>
      <c r="J6" s="11"/>
      <c r="L6" s="35">
        <v>1.220369354768247</v>
      </c>
      <c r="M6" s="42">
        <v>0.75409753062031248</v>
      </c>
    </row>
    <row r="7" spans="2:16" ht="16.149999999999999" x14ac:dyDescent="0.25">
      <c r="B7" s="43" t="s">
        <v>155</v>
      </c>
      <c r="C7" s="36">
        <v>9.6000000000000002E-2</v>
      </c>
      <c r="F7" s="35">
        <v>31.745999999999999</v>
      </c>
      <c r="G7" s="11"/>
      <c r="H7" s="11"/>
      <c r="I7" s="35">
        <v>17.678147991219994</v>
      </c>
      <c r="J7" s="11"/>
      <c r="L7" s="35">
        <v>17.711120868258462</v>
      </c>
      <c r="M7" s="42">
        <v>18.486667790178288</v>
      </c>
    </row>
    <row r="8" spans="2:16" ht="16.149999999999999" x14ac:dyDescent="0.25">
      <c r="B8" s="41" t="s">
        <v>156</v>
      </c>
      <c r="C8" s="36">
        <v>0.20200000000000001</v>
      </c>
      <c r="F8" s="35">
        <v>1.9E-2</v>
      </c>
      <c r="G8" s="11"/>
      <c r="H8" s="11"/>
      <c r="I8" s="35">
        <v>0.25496392991913686</v>
      </c>
      <c r="J8" s="11"/>
      <c r="L8" s="35">
        <v>0.2092433395603582</v>
      </c>
      <c r="M8" s="42">
        <v>0.14090422947385428</v>
      </c>
      <c r="P8" s="11"/>
    </row>
    <row r="9" spans="2:16" ht="16.149999999999999" x14ac:dyDescent="0.25">
      <c r="B9" s="43" t="s">
        <v>158</v>
      </c>
      <c r="C9" s="35">
        <v>0.06</v>
      </c>
      <c r="F9" s="35">
        <v>3.2000000000000001E-2</v>
      </c>
      <c r="G9" s="11"/>
      <c r="H9" s="11"/>
      <c r="I9" s="35">
        <v>0.54857614429248969</v>
      </c>
      <c r="J9" s="11"/>
      <c r="K9" s="11"/>
      <c r="L9" s="35">
        <v>0.10116337885685382</v>
      </c>
      <c r="M9" s="42">
        <v>0.19398723668573742</v>
      </c>
    </row>
    <row r="10" spans="2:16" ht="13.9" x14ac:dyDescent="0.25">
      <c r="B10" s="41" t="s">
        <v>3</v>
      </c>
      <c r="C10" s="35">
        <v>7.9320000000000004</v>
      </c>
      <c r="F10" s="35">
        <v>0.13400000000000001</v>
      </c>
      <c r="G10" s="11"/>
      <c r="H10" s="11"/>
      <c r="I10" s="35">
        <v>4.423431639224173</v>
      </c>
      <c r="J10" s="11"/>
      <c r="L10" s="35">
        <v>5.1684624392827718</v>
      </c>
      <c r="M10" s="42">
        <v>3.6101246874723381</v>
      </c>
    </row>
    <row r="11" spans="2:16" ht="13.9" x14ac:dyDescent="0.25">
      <c r="B11" s="41" t="s">
        <v>2</v>
      </c>
      <c r="C11" s="36">
        <v>0.16300000000000001</v>
      </c>
      <c r="F11" s="36">
        <v>5.2999999999999999E-2</v>
      </c>
      <c r="G11" s="24"/>
      <c r="H11" s="24"/>
      <c r="I11" s="36">
        <v>0.11976614851628636</v>
      </c>
      <c r="L11" s="35">
        <v>8.8290049249308583E-2</v>
      </c>
      <c r="M11" s="42">
        <v>0.10366857194696311</v>
      </c>
    </row>
    <row r="12" spans="2:16" ht="13.9" x14ac:dyDescent="0.25">
      <c r="B12" s="41" t="s">
        <v>4</v>
      </c>
      <c r="C12" s="35">
        <v>50.106999999999999</v>
      </c>
      <c r="F12" s="39">
        <v>0.33</v>
      </c>
      <c r="I12" s="35">
        <v>6.6061205635910909</v>
      </c>
      <c r="L12" s="35">
        <v>14.777567302296568</v>
      </c>
      <c r="M12" s="42">
        <v>16.2197348002883</v>
      </c>
    </row>
    <row r="13" spans="2:16" ht="13.9" x14ac:dyDescent="0.25">
      <c r="B13" s="41" t="s">
        <v>5</v>
      </c>
      <c r="C13" s="35">
        <v>0.221</v>
      </c>
      <c r="F13" s="35">
        <v>16.745000000000001</v>
      </c>
      <c r="G13" s="11"/>
      <c r="H13" s="11"/>
      <c r="I13" s="35">
        <v>9.6039755149772361</v>
      </c>
      <c r="J13" s="11"/>
      <c r="K13" s="11"/>
      <c r="L13" s="35">
        <v>9.6511864406717756</v>
      </c>
      <c r="M13" s="42">
        <v>9.8825046887722028</v>
      </c>
    </row>
    <row r="14" spans="2:16" ht="16.149999999999999" x14ac:dyDescent="0.25">
      <c r="B14" s="41" t="s">
        <v>157</v>
      </c>
      <c r="C14" s="37" t="s">
        <v>9</v>
      </c>
      <c r="F14" s="35">
        <v>1.9059999999999999</v>
      </c>
      <c r="G14" s="11"/>
      <c r="H14" s="11"/>
      <c r="I14" s="35">
        <v>0.95809378370028619</v>
      </c>
      <c r="J14" s="11"/>
      <c r="K14" s="11"/>
      <c r="L14" s="35">
        <v>1.1590981063860033</v>
      </c>
      <c r="M14" s="42">
        <v>1.0785844038129053</v>
      </c>
    </row>
    <row r="15" spans="2:16" ht="16.149999999999999" x14ac:dyDescent="0.25">
      <c r="B15" s="43" t="s">
        <v>160</v>
      </c>
      <c r="C15" s="37" t="s">
        <v>9</v>
      </c>
      <c r="F15" s="35">
        <v>0.20699999999999999</v>
      </c>
      <c r="G15" s="11"/>
      <c r="H15" s="11"/>
      <c r="I15" s="35">
        <v>2.6656620481741791</v>
      </c>
      <c r="J15" s="11"/>
      <c r="K15" s="11"/>
      <c r="L15" s="35">
        <v>1.0055062255243024</v>
      </c>
      <c r="M15" s="42">
        <v>0.8819130875848098</v>
      </c>
    </row>
    <row r="16" spans="2:16" ht="13.9" x14ac:dyDescent="0.25">
      <c r="B16" s="44" t="s">
        <v>0</v>
      </c>
      <c r="C16" s="35">
        <f>SUM(C5:C15)</f>
        <v>99.113</v>
      </c>
      <c r="F16" s="35">
        <f>SUM(F5:F15)</f>
        <v>99.081999999999994</v>
      </c>
      <c r="I16" s="35">
        <f>SUM(I5:I15)</f>
        <v>99.99612720482358</v>
      </c>
      <c r="L16" s="35">
        <f>SUM(L5:L15)</f>
        <v>100.00251155314449</v>
      </c>
      <c r="M16" s="42">
        <v>98.921388383360323</v>
      </c>
    </row>
    <row r="17" spans="2:13" s="13" customFormat="1" ht="13.9" x14ac:dyDescent="0.25">
      <c r="B17" s="45" t="s">
        <v>1</v>
      </c>
      <c r="C17" s="38">
        <f>100*(C12/(C12+(C10/1.784)))</f>
        <v>91.849810293340255</v>
      </c>
      <c r="F17" s="38">
        <f>100*(F12/(F12+(F10/1.784)))</f>
        <v>81.45893292007969</v>
      </c>
      <c r="I17" s="38">
        <f>100*(I12/(I12+(I10/1.784)))</f>
        <v>72.709607826274677</v>
      </c>
      <c r="L17" s="38">
        <f>100*(L12/(L12+(L10/1.784)))</f>
        <v>83.608648238973785</v>
      </c>
      <c r="M17" s="46">
        <f>100*(M12/(M12+(M10/1.784)))</f>
        <v>88.907668858966915</v>
      </c>
    </row>
    <row r="18" spans="2:13" s="13" customFormat="1" ht="13.9" x14ac:dyDescent="0.25">
      <c r="B18" s="45" t="s">
        <v>55</v>
      </c>
      <c r="C18" s="38"/>
      <c r="F18" s="38">
        <f>100*((F13/56.0774)/(((F13/56.0774)+((F15/94.196)*2))+((F14/61.97894)*2)))</f>
        <v>81.92072686122178</v>
      </c>
      <c r="I18" s="38">
        <f>100*((I13/56.0774)/(((I13/56.0774)+((I15/94.196)*2))+((I14/61.97894)*2)))</f>
        <v>66.181430100494907</v>
      </c>
      <c r="L18" s="38">
        <f>100*((L13/56.0774)/(((L13/56.0774)+((L15/94.196)*2))+((L14/61.97894)*2)))</f>
        <v>74.550386077644887</v>
      </c>
      <c r="M18" s="46">
        <f>100*((M13/56.0774)/(((M13/56.0774)+((M15/94.196)*2))+((M14/61.97894)*2)))</f>
        <v>76.701770345739916</v>
      </c>
    </row>
    <row r="19" spans="2:13" s="13" customFormat="1" ht="13.9" x14ac:dyDescent="0.25">
      <c r="B19" s="45"/>
      <c r="C19" s="38"/>
      <c r="F19" s="38"/>
      <c r="I19" s="38"/>
      <c r="L19" s="38"/>
      <c r="M19" s="46"/>
    </row>
    <row r="20" spans="2:13" ht="13.9" x14ac:dyDescent="0.25">
      <c r="B20" s="44" t="s">
        <v>8</v>
      </c>
      <c r="C20" s="39"/>
      <c r="F20" s="39"/>
      <c r="I20" s="39"/>
      <c r="L20" s="39"/>
      <c r="M20" s="47"/>
    </row>
    <row r="21" spans="2:13" x14ac:dyDescent="0.2">
      <c r="B21" s="44" t="s">
        <v>11</v>
      </c>
      <c r="C21" s="40">
        <v>6964.84</v>
      </c>
      <c r="D21" s="14" t="s">
        <v>12</v>
      </c>
      <c r="E21" s="15">
        <v>372.97</v>
      </c>
      <c r="F21" s="40">
        <v>119676.72</v>
      </c>
      <c r="G21" s="14" t="s">
        <v>12</v>
      </c>
      <c r="H21" s="15">
        <v>3789.79</v>
      </c>
      <c r="I21" s="40">
        <v>68639.89</v>
      </c>
      <c r="J21" s="14" t="s">
        <v>12</v>
      </c>
      <c r="K21" s="15">
        <v>2172.1799999999998</v>
      </c>
      <c r="L21" s="39"/>
      <c r="M21" s="48">
        <v>72146.944241999998</v>
      </c>
    </row>
    <row r="22" spans="2:13" x14ac:dyDescent="0.2">
      <c r="B22" s="49" t="s">
        <v>13</v>
      </c>
      <c r="C22" s="35">
        <v>1.17</v>
      </c>
      <c r="D22" s="11" t="s">
        <v>12</v>
      </c>
      <c r="E22" s="17">
        <v>0.11</v>
      </c>
      <c r="F22" s="35">
        <v>1.1499999999999999</v>
      </c>
      <c r="G22" s="11" t="s">
        <v>12</v>
      </c>
      <c r="H22" s="17">
        <v>0.11</v>
      </c>
      <c r="I22" s="35">
        <v>8.59</v>
      </c>
      <c r="J22" s="11" t="s">
        <v>12</v>
      </c>
      <c r="K22" s="17">
        <v>0.81</v>
      </c>
      <c r="L22" s="39"/>
      <c r="M22" s="42">
        <v>3.3719259999999998</v>
      </c>
    </row>
    <row r="23" spans="2:13" x14ac:dyDescent="0.2">
      <c r="B23" s="44" t="s">
        <v>14</v>
      </c>
      <c r="C23" s="40">
        <v>269.77999999999997</v>
      </c>
      <c r="D23" s="14" t="s">
        <v>12</v>
      </c>
      <c r="E23" s="15">
        <v>8.61</v>
      </c>
      <c r="F23" s="40">
        <v>533.14</v>
      </c>
      <c r="G23" s="14" t="s">
        <v>12</v>
      </c>
      <c r="H23" s="15">
        <v>30.3</v>
      </c>
      <c r="I23" s="40">
        <v>6957.86</v>
      </c>
      <c r="J23" s="14" t="s">
        <v>12</v>
      </c>
      <c r="K23" s="15">
        <v>400.96</v>
      </c>
      <c r="L23" s="39"/>
      <c r="M23" s="48">
        <v>2374.9467719999998</v>
      </c>
    </row>
    <row r="24" spans="2:13" x14ac:dyDescent="0.2">
      <c r="B24" s="49" t="s">
        <v>15</v>
      </c>
      <c r="C24" s="35">
        <v>5.27</v>
      </c>
      <c r="D24" s="11" t="s">
        <v>12</v>
      </c>
      <c r="E24" s="17">
        <v>0.55000000000000004</v>
      </c>
      <c r="F24" s="35">
        <v>4.7</v>
      </c>
      <c r="G24" s="11" t="s">
        <v>12</v>
      </c>
      <c r="H24" s="17">
        <v>0.45</v>
      </c>
      <c r="I24" s="35">
        <v>14.73</v>
      </c>
      <c r="J24" s="11" t="s">
        <v>12</v>
      </c>
      <c r="K24" s="17">
        <v>1.45</v>
      </c>
      <c r="L24" s="39"/>
      <c r="M24" s="42">
        <v>7.83385</v>
      </c>
    </row>
    <row r="25" spans="2:13" x14ac:dyDescent="0.2">
      <c r="B25" s="44" t="s">
        <v>16</v>
      </c>
      <c r="C25" s="40">
        <v>171.38</v>
      </c>
      <c r="D25" s="14" t="s">
        <v>12</v>
      </c>
      <c r="E25" s="15">
        <v>22.3</v>
      </c>
      <c r="F25" s="40">
        <v>45.68</v>
      </c>
      <c r="G25" s="14" t="s">
        <v>12</v>
      </c>
      <c r="H25" s="15">
        <v>6.04</v>
      </c>
      <c r="I25" s="40">
        <v>554.46</v>
      </c>
      <c r="J25" s="14" t="s">
        <v>12</v>
      </c>
      <c r="K25" s="15">
        <v>74.930000000000007</v>
      </c>
      <c r="L25" s="39"/>
      <c r="M25" s="48">
        <v>232.78870000000001</v>
      </c>
    </row>
    <row r="26" spans="2:13" x14ac:dyDescent="0.2">
      <c r="B26" s="44" t="s">
        <v>17</v>
      </c>
      <c r="C26" s="40">
        <v>175.24</v>
      </c>
      <c r="D26" s="14" t="s">
        <v>12</v>
      </c>
      <c r="E26" s="15">
        <v>11.43</v>
      </c>
      <c r="F26" s="40">
        <v>74.77</v>
      </c>
      <c r="G26" s="14" t="s">
        <v>12</v>
      </c>
      <c r="H26" s="15">
        <v>4.16</v>
      </c>
      <c r="I26" s="40">
        <v>355.48</v>
      </c>
      <c r="J26" s="14" t="s">
        <v>12</v>
      </c>
      <c r="K26" s="15">
        <v>20.149999999999999</v>
      </c>
      <c r="L26" s="39"/>
      <c r="M26" s="48">
        <v>186.53841599999998</v>
      </c>
    </row>
    <row r="27" spans="2:13" x14ac:dyDescent="0.2">
      <c r="B27" s="49" t="s">
        <v>18</v>
      </c>
      <c r="C27" s="35">
        <v>1.93</v>
      </c>
      <c r="D27" s="11" t="s">
        <v>12</v>
      </c>
      <c r="E27" s="17">
        <v>0.19</v>
      </c>
      <c r="F27" s="35">
        <v>0.44800000000000001</v>
      </c>
      <c r="G27" s="11" t="s">
        <v>12</v>
      </c>
      <c r="H27" s="17">
        <v>4.9000000000000002E-2</v>
      </c>
      <c r="I27" s="35">
        <v>2.6</v>
      </c>
      <c r="J27" s="11" t="s">
        <v>12</v>
      </c>
      <c r="K27" s="17">
        <v>0.26</v>
      </c>
      <c r="L27" s="39"/>
      <c r="M27" s="42">
        <v>1.5058575999999999</v>
      </c>
    </row>
    <row r="28" spans="2:13" x14ac:dyDescent="0.2">
      <c r="B28" s="44" t="s">
        <v>19</v>
      </c>
      <c r="C28" s="39">
        <v>13.72</v>
      </c>
      <c r="D28" s="12" t="s">
        <v>12</v>
      </c>
      <c r="E28" s="23">
        <v>1.37</v>
      </c>
      <c r="F28" s="39">
        <v>1.92</v>
      </c>
      <c r="G28" s="12" t="s">
        <v>12</v>
      </c>
      <c r="H28" s="23">
        <v>0.23</v>
      </c>
      <c r="I28" s="39">
        <v>22.19</v>
      </c>
      <c r="J28" s="12" t="s">
        <v>12</v>
      </c>
      <c r="K28" s="23">
        <v>2.41</v>
      </c>
      <c r="L28" s="39"/>
      <c r="M28" s="42">
        <v>11.286670000000001</v>
      </c>
    </row>
    <row r="29" spans="2:13" x14ac:dyDescent="0.2">
      <c r="B29" s="49" t="s">
        <v>20</v>
      </c>
      <c r="C29" s="35">
        <v>0.48599999999999999</v>
      </c>
      <c r="D29" s="11" t="s">
        <v>12</v>
      </c>
      <c r="E29" s="17">
        <v>4.2000000000000003E-2</v>
      </c>
      <c r="F29" s="35">
        <v>1.2</v>
      </c>
      <c r="G29" s="11" t="s">
        <v>12</v>
      </c>
      <c r="H29" s="17">
        <v>0.11</v>
      </c>
      <c r="I29" s="35">
        <v>2.4</v>
      </c>
      <c r="J29" s="11" t="s">
        <v>12</v>
      </c>
      <c r="K29" s="17">
        <v>0.2</v>
      </c>
      <c r="L29" s="39"/>
      <c r="M29" s="42">
        <v>1.3517375999999999</v>
      </c>
    </row>
    <row r="30" spans="2:13" x14ac:dyDescent="0.2">
      <c r="B30" s="44" t="s">
        <v>21</v>
      </c>
      <c r="C30" s="39">
        <v>0.89</v>
      </c>
      <c r="D30" s="12" t="s">
        <v>12</v>
      </c>
      <c r="E30" s="23">
        <v>0.17</v>
      </c>
      <c r="F30" s="39">
        <v>0.63</v>
      </c>
      <c r="G30" s="12" t="s">
        <v>12</v>
      </c>
      <c r="H30" s="23">
        <v>0.14000000000000001</v>
      </c>
      <c r="I30" s="39">
        <v>2.92</v>
      </c>
      <c r="J30" s="12" t="s">
        <v>12</v>
      </c>
      <c r="K30" s="23">
        <v>0.6</v>
      </c>
      <c r="L30" s="39"/>
      <c r="M30" s="42">
        <v>1.384112</v>
      </c>
    </row>
    <row r="31" spans="2:13" x14ac:dyDescent="0.2">
      <c r="B31" s="44" t="s">
        <v>22</v>
      </c>
      <c r="C31" s="35">
        <v>0.58099999999999996</v>
      </c>
      <c r="D31" s="11" t="s">
        <v>12</v>
      </c>
      <c r="E31" s="17">
        <v>5.5E-2</v>
      </c>
      <c r="F31" s="35">
        <v>16.54</v>
      </c>
      <c r="G31" s="11" t="s">
        <v>12</v>
      </c>
      <c r="H31" s="17">
        <v>1.46</v>
      </c>
      <c r="I31" s="35">
        <v>31.75</v>
      </c>
      <c r="J31" s="11" t="s">
        <v>12</v>
      </c>
      <c r="K31" s="17">
        <v>2.87</v>
      </c>
      <c r="L31" s="39"/>
      <c r="M31" s="42">
        <v>16.511567599999999</v>
      </c>
    </row>
    <row r="32" spans="2:13" x14ac:dyDescent="0.2">
      <c r="B32" s="49" t="s">
        <v>23</v>
      </c>
      <c r="C32" s="35">
        <v>0.21199999999999999</v>
      </c>
      <c r="D32" s="11" t="s">
        <v>12</v>
      </c>
      <c r="E32" s="17">
        <v>2.3E-2</v>
      </c>
      <c r="F32" s="35">
        <v>0.14199999999999999</v>
      </c>
      <c r="G32" s="11" t="s">
        <v>12</v>
      </c>
      <c r="H32" s="17">
        <v>4.7E-2</v>
      </c>
      <c r="I32" s="35">
        <v>0.94299999999999995</v>
      </c>
      <c r="J32" s="11" t="s">
        <v>12</v>
      </c>
      <c r="K32" s="17">
        <v>9.0999999999999998E-2</v>
      </c>
      <c r="L32" s="39"/>
      <c r="M32" s="42">
        <v>0.40023739999999997</v>
      </c>
    </row>
    <row r="33" spans="2:13" x14ac:dyDescent="0.2">
      <c r="B33" s="49" t="s">
        <v>24</v>
      </c>
      <c r="C33" s="35">
        <v>0.35799999999999998</v>
      </c>
      <c r="D33" s="11" t="s">
        <v>12</v>
      </c>
      <c r="E33" s="17">
        <v>4.2000000000000003E-2</v>
      </c>
      <c r="F33" s="35">
        <v>1.04</v>
      </c>
      <c r="G33" s="11" t="s">
        <v>12</v>
      </c>
      <c r="H33" s="17">
        <v>0.12</v>
      </c>
      <c r="I33" s="35">
        <v>23.61</v>
      </c>
      <c r="J33" s="11" t="s">
        <v>12</v>
      </c>
      <c r="K33" s="17">
        <v>2.59</v>
      </c>
      <c r="L33" s="39"/>
      <c r="M33" s="42">
        <v>7.5825667999999995</v>
      </c>
    </row>
    <row r="34" spans="2:13" x14ac:dyDescent="0.2">
      <c r="B34" s="44" t="s">
        <v>25</v>
      </c>
      <c r="C34" s="39">
        <v>8.64</v>
      </c>
      <c r="D34" s="12" t="s">
        <v>12</v>
      </c>
      <c r="E34" s="23">
        <v>0.46</v>
      </c>
      <c r="F34" s="40">
        <v>243.09</v>
      </c>
      <c r="G34" s="14" t="s">
        <v>12</v>
      </c>
      <c r="H34" s="15">
        <v>8.83</v>
      </c>
      <c r="I34" s="39">
        <v>135.88999999999999</v>
      </c>
      <c r="J34" s="12" t="s">
        <v>12</v>
      </c>
      <c r="K34" s="23">
        <v>4.97</v>
      </c>
      <c r="L34" s="39"/>
      <c r="M34" s="46">
        <v>143.94074599999999</v>
      </c>
    </row>
    <row r="35" spans="2:13" x14ac:dyDescent="0.2">
      <c r="B35" s="44" t="s">
        <v>26</v>
      </c>
      <c r="C35" s="39">
        <v>5.52</v>
      </c>
      <c r="D35" s="12" t="s">
        <v>12</v>
      </c>
      <c r="E35" s="23">
        <v>0.67</v>
      </c>
      <c r="F35" s="39">
        <v>3.56</v>
      </c>
      <c r="G35" s="12" t="s">
        <v>12</v>
      </c>
      <c r="H35" s="23">
        <v>0.44</v>
      </c>
      <c r="I35" s="39">
        <v>79.13</v>
      </c>
      <c r="J35" s="12" t="s">
        <v>12</v>
      </c>
      <c r="K35" s="23">
        <v>10.02</v>
      </c>
      <c r="L35" s="39"/>
      <c r="M35" s="42">
        <v>26.660761999999998</v>
      </c>
    </row>
    <row r="36" spans="2:13" x14ac:dyDescent="0.2">
      <c r="B36" s="44" t="s">
        <v>27</v>
      </c>
      <c r="C36" s="39">
        <v>16.52</v>
      </c>
      <c r="D36" s="12" t="s">
        <v>12</v>
      </c>
      <c r="E36" s="23">
        <v>2.04</v>
      </c>
      <c r="F36" s="39">
        <v>6</v>
      </c>
      <c r="G36" s="12" t="s">
        <v>12</v>
      </c>
      <c r="H36" s="23">
        <v>0.75</v>
      </c>
      <c r="I36" s="40">
        <v>618.79</v>
      </c>
      <c r="J36" s="14" t="s">
        <v>12</v>
      </c>
      <c r="K36" s="15">
        <v>78.010000000000005</v>
      </c>
      <c r="L36" s="39"/>
      <c r="M36" s="48">
        <v>191.91392599999998</v>
      </c>
    </row>
    <row r="37" spans="2:13" x14ac:dyDescent="0.2">
      <c r="B37" s="37" t="s">
        <v>28</v>
      </c>
      <c r="C37" s="35">
        <v>1.0449999999999999</v>
      </c>
      <c r="D37" s="11" t="s">
        <v>12</v>
      </c>
      <c r="E37" s="17">
        <v>6.2E-2</v>
      </c>
      <c r="F37" s="35">
        <v>0.74099999999999999</v>
      </c>
      <c r="G37" s="11" t="s">
        <v>12</v>
      </c>
      <c r="H37" s="17">
        <v>4.4999999999999998E-2</v>
      </c>
      <c r="I37" s="35">
        <v>45.58</v>
      </c>
      <c r="J37" s="11" t="s">
        <v>12</v>
      </c>
      <c r="K37" s="17">
        <v>2.12</v>
      </c>
      <c r="L37" s="39"/>
      <c r="M37" s="50">
        <v>14.212123199999999</v>
      </c>
    </row>
    <row r="38" spans="2:13" x14ac:dyDescent="0.2">
      <c r="B38" s="37" t="s">
        <v>29</v>
      </c>
      <c r="C38" s="36">
        <v>6.4000000000000003E-3</v>
      </c>
      <c r="D38" s="24" t="s">
        <v>12</v>
      </c>
      <c r="E38" s="25">
        <v>1.9E-3</v>
      </c>
      <c r="F38" s="37" t="s">
        <v>9</v>
      </c>
      <c r="G38" s="24"/>
      <c r="H38" s="25"/>
      <c r="I38" s="36">
        <v>6.0000000000000001E-3</v>
      </c>
      <c r="J38" s="24" t="s">
        <v>12</v>
      </c>
      <c r="K38" s="25">
        <v>2.8999999999999998E-3</v>
      </c>
      <c r="L38" s="39"/>
      <c r="M38" s="58" t="s">
        <v>191</v>
      </c>
    </row>
    <row r="39" spans="2:13" x14ac:dyDescent="0.2">
      <c r="B39" s="44" t="s">
        <v>30</v>
      </c>
      <c r="C39" s="39">
        <v>4.6100000000000003</v>
      </c>
      <c r="D39" s="12" t="s">
        <v>12</v>
      </c>
      <c r="E39" s="23">
        <v>0.55000000000000004</v>
      </c>
      <c r="F39" s="39">
        <v>55.27</v>
      </c>
      <c r="G39" s="12" t="s">
        <v>12</v>
      </c>
      <c r="H39" s="23">
        <v>6.21</v>
      </c>
      <c r="I39" s="39">
        <v>3.4</v>
      </c>
      <c r="J39" s="12" t="s">
        <v>12</v>
      </c>
      <c r="K39" s="23">
        <v>0.39</v>
      </c>
      <c r="L39" s="39"/>
      <c r="M39" s="46">
        <v>25.261520000000001</v>
      </c>
    </row>
    <row r="40" spans="2:13" x14ac:dyDescent="0.2">
      <c r="B40" s="44" t="s">
        <v>31</v>
      </c>
      <c r="C40" s="39">
        <v>7.09</v>
      </c>
      <c r="D40" s="12" t="s">
        <v>12</v>
      </c>
      <c r="E40" s="23">
        <v>0.56000000000000005</v>
      </c>
      <c r="F40" s="40">
        <v>233.68</v>
      </c>
      <c r="G40" s="14" t="s">
        <v>12</v>
      </c>
      <c r="H40" s="15">
        <v>16.25</v>
      </c>
      <c r="I40" s="40">
        <v>467.42</v>
      </c>
      <c r="J40" s="14" t="s">
        <v>12</v>
      </c>
      <c r="K40" s="15">
        <v>33.22</v>
      </c>
      <c r="L40" s="39"/>
      <c r="M40" s="48">
        <v>238.59209199999998</v>
      </c>
    </row>
    <row r="41" spans="2:13" x14ac:dyDescent="0.2">
      <c r="B41" s="44" t="s">
        <v>32</v>
      </c>
      <c r="C41" s="35">
        <v>1.23</v>
      </c>
      <c r="D41" s="11" t="s">
        <v>12</v>
      </c>
      <c r="E41" s="17">
        <v>0.11</v>
      </c>
      <c r="F41" s="35">
        <v>5.7</v>
      </c>
      <c r="G41" s="11" t="s">
        <v>12</v>
      </c>
      <c r="H41" s="17">
        <v>0.48</v>
      </c>
      <c r="I41" s="35">
        <v>26.29</v>
      </c>
      <c r="J41" s="11" t="s">
        <v>12</v>
      </c>
      <c r="K41" s="17">
        <v>2.23</v>
      </c>
      <c r="L41" s="39"/>
      <c r="M41" s="50">
        <v>10.563202</v>
      </c>
    </row>
    <row r="42" spans="2:13" x14ac:dyDescent="0.2">
      <c r="B42" s="44" t="s">
        <v>33</v>
      </c>
      <c r="C42" s="35">
        <v>3.3</v>
      </c>
      <c r="D42" s="11" t="s">
        <v>12</v>
      </c>
      <c r="E42" s="17">
        <v>0.25</v>
      </c>
      <c r="F42" s="35">
        <v>13.68</v>
      </c>
      <c r="G42" s="11" t="s">
        <v>12</v>
      </c>
      <c r="H42" s="17">
        <v>0.94</v>
      </c>
      <c r="I42" s="35">
        <v>80.41</v>
      </c>
      <c r="J42" s="11" t="s">
        <v>12</v>
      </c>
      <c r="K42" s="17">
        <v>5.61</v>
      </c>
      <c r="L42" s="39"/>
      <c r="M42" s="50">
        <v>30.619641999999995</v>
      </c>
    </row>
    <row r="43" spans="2:13" x14ac:dyDescent="0.2">
      <c r="B43" s="44" t="s">
        <v>34</v>
      </c>
      <c r="C43" s="35">
        <v>0.53300000000000003</v>
      </c>
      <c r="D43" s="11" t="s">
        <v>12</v>
      </c>
      <c r="E43" s="17">
        <v>0.03</v>
      </c>
      <c r="F43" s="35">
        <v>1.5</v>
      </c>
      <c r="G43" s="11" t="s">
        <v>12</v>
      </c>
      <c r="H43" s="17">
        <v>6.8000000000000005E-2</v>
      </c>
      <c r="I43" s="35">
        <v>9.89</v>
      </c>
      <c r="J43" s="11" t="s">
        <v>12</v>
      </c>
      <c r="K43" s="17">
        <v>0.41</v>
      </c>
      <c r="L43" s="39"/>
      <c r="M43" s="50">
        <v>3.7260468000000002</v>
      </c>
    </row>
    <row r="44" spans="2:13" x14ac:dyDescent="0.2">
      <c r="B44" s="44" t="s">
        <v>35</v>
      </c>
      <c r="C44" s="35">
        <v>2.48</v>
      </c>
      <c r="D44" s="11" t="s">
        <v>12</v>
      </c>
      <c r="E44" s="17">
        <v>0.18</v>
      </c>
      <c r="F44" s="35">
        <v>5.59</v>
      </c>
      <c r="G44" s="11" t="s">
        <v>12</v>
      </c>
      <c r="H44" s="17">
        <v>0.39</v>
      </c>
      <c r="I44" s="35">
        <v>43.46</v>
      </c>
      <c r="J44" s="11" t="s">
        <v>12</v>
      </c>
      <c r="K44" s="17">
        <v>2.9</v>
      </c>
      <c r="L44" s="39"/>
      <c r="M44" s="50">
        <v>15.996492</v>
      </c>
    </row>
    <row r="45" spans="2:13" x14ac:dyDescent="0.2">
      <c r="B45" s="44" t="s">
        <v>36</v>
      </c>
      <c r="C45" s="35">
        <v>0.72799999999999998</v>
      </c>
      <c r="D45" s="11" t="s">
        <v>12</v>
      </c>
      <c r="E45" s="17">
        <v>5.7000000000000002E-2</v>
      </c>
      <c r="F45" s="35">
        <v>1.27</v>
      </c>
      <c r="G45" s="11" t="s">
        <v>12</v>
      </c>
      <c r="H45" s="17">
        <v>0.12</v>
      </c>
      <c r="I45" s="35">
        <v>12.31</v>
      </c>
      <c r="J45" s="11" t="s">
        <v>12</v>
      </c>
      <c r="K45" s="17">
        <v>0.95</v>
      </c>
      <c r="L45" s="39"/>
      <c r="M45" s="50">
        <v>4.4080747999999996</v>
      </c>
    </row>
    <row r="46" spans="2:13" x14ac:dyDescent="0.2">
      <c r="B46" s="44" t="s">
        <v>37</v>
      </c>
      <c r="C46" s="36">
        <v>4.9200000000000001E-2</v>
      </c>
      <c r="D46" s="24" t="s">
        <v>12</v>
      </c>
      <c r="E46" s="25">
        <v>3.8E-3</v>
      </c>
      <c r="F46" s="35">
        <v>2.31</v>
      </c>
      <c r="G46" s="11" t="s">
        <v>12</v>
      </c>
      <c r="H46" s="17">
        <v>0.12</v>
      </c>
      <c r="I46" s="35">
        <v>1.478</v>
      </c>
      <c r="J46" s="11" t="s">
        <v>12</v>
      </c>
      <c r="K46" s="17">
        <v>7.3999999999999996E-2</v>
      </c>
      <c r="L46" s="39"/>
      <c r="M46" s="50">
        <v>1.4142975200000001</v>
      </c>
    </row>
    <row r="47" spans="2:13" x14ac:dyDescent="0.2">
      <c r="B47" s="44" t="s">
        <v>38</v>
      </c>
      <c r="C47" s="35">
        <v>0.86899999999999999</v>
      </c>
      <c r="D47" s="11" t="s">
        <v>12</v>
      </c>
      <c r="E47" s="17">
        <v>9.1999999999999998E-2</v>
      </c>
      <c r="F47" s="35">
        <v>0.89</v>
      </c>
      <c r="G47" s="11" t="s">
        <v>12</v>
      </c>
      <c r="H47" s="17">
        <v>0.11</v>
      </c>
      <c r="I47" s="35">
        <v>12.97</v>
      </c>
      <c r="J47" s="11" t="s">
        <v>12</v>
      </c>
      <c r="K47" s="17">
        <v>1.42</v>
      </c>
      <c r="L47" s="39"/>
      <c r="M47" s="50">
        <v>4.4870804</v>
      </c>
    </row>
    <row r="48" spans="2:13" x14ac:dyDescent="0.2">
      <c r="B48" s="44" t="s">
        <v>39</v>
      </c>
      <c r="C48" s="35">
        <v>0.14199999999999999</v>
      </c>
      <c r="D48" s="11" t="s">
        <v>12</v>
      </c>
      <c r="E48" s="17">
        <v>1.4E-2</v>
      </c>
      <c r="F48" s="35">
        <v>0.14399999999999999</v>
      </c>
      <c r="G48" s="11" t="s">
        <v>12</v>
      </c>
      <c r="H48" s="17">
        <v>1.7000000000000001E-2</v>
      </c>
      <c r="I48" s="35">
        <v>2.29</v>
      </c>
      <c r="J48" s="11" t="s">
        <v>12</v>
      </c>
      <c r="K48" s="17">
        <v>0.24</v>
      </c>
      <c r="L48" s="39"/>
      <c r="M48" s="50">
        <v>0.78356999999999988</v>
      </c>
    </row>
    <row r="49" spans="2:13" x14ac:dyDescent="0.2">
      <c r="B49" s="44" t="s">
        <v>40</v>
      </c>
      <c r="C49" s="35">
        <v>0.95</v>
      </c>
      <c r="D49" s="11" t="s">
        <v>12</v>
      </c>
      <c r="E49" s="17">
        <v>0.11</v>
      </c>
      <c r="F49" s="35">
        <v>0.8</v>
      </c>
      <c r="G49" s="11" t="s">
        <v>12</v>
      </c>
      <c r="H49" s="17">
        <v>0.1</v>
      </c>
      <c r="I49" s="35">
        <v>15.31</v>
      </c>
      <c r="J49" s="11" t="s">
        <v>12</v>
      </c>
      <c r="K49" s="17">
        <v>1.79</v>
      </c>
      <c r="L49" s="39"/>
      <c r="M49" s="50">
        <v>5.171246</v>
      </c>
    </row>
    <row r="50" spans="2:13" x14ac:dyDescent="0.2">
      <c r="B50" s="44" t="s">
        <v>41</v>
      </c>
      <c r="C50" s="35">
        <v>0.19600000000000001</v>
      </c>
      <c r="D50" s="11" t="s">
        <v>12</v>
      </c>
      <c r="E50" s="17">
        <v>2.1999999999999999E-2</v>
      </c>
      <c r="F50" s="35">
        <v>0.129</v>
      </c>
      <c r="G50" s="11" t="s">
        <v>12</v>
      </c>
      <c r="H50" s="17">
        <v>1.7000000000000001E-2</v>
      </c>
      <c r="I50" s="35">
        <v>3.17</v>
      </c>
      <c r="J50" s="11" t="s">
        <v>12</v>
      </c>
      <c r="K50" s="17">
        <v>0.36</v>
      </c>
      <c r="L50" s="39"/>
      <c r="M50" s="50">
        <v>1.0553163999999999</v>
      </c>
    </row>
    <row r="51" spans="2:13" x14ac:dyDescent="0.2">
      <c r="B51" s="44" t="s">
        <v>42</v>
      </c>
      <c r="C51" s="35">
        <v>0.57599999999999996</v>
      </c>
      <c r="D51" s="11" t="s">
        <v>12</v>
      </c>
      <c r="E51" s="17">
        <v>6.7000000000000004E-2</v>
      </c>
      <c r="F51" s="35">
        <v>0.33300000000000002</v>
      </c>
      <c r="G51" s="11" t="s">
        <v>12</v>
      </c>
      <c r="H51" s="17">
        <v>4.4999999999999998E-2</v>
      </c>
      <c r="I51" s="35">
        <v>9.31</v>
      </c>
      <c r="J51" s="11" t="s">
        <v>12</v>
      </c>
      <c r="K51" s="17">
        <v>1.07</v>
      </c>
      <c r="L51" s="39"/>
      <c r="M51" s="50">
        <v>3.0804292000000002</v>
      </c>
    </row>
    <row r="52" spans="2:13" x14ac:dyDescent="0.2">
      <c r="B52" s="44" t="s">
        <v>43</v>
      </c>
      <c r="C52" s="35">
        <v>8.1100000000000005E-2</v>
      </c>
      <c r="D52" s="11" t="s">
        <v>12</v>
      </c>
      <c r="E52" s="17">
        <v>9.7000000000000003E-3</v>
      </c>
      <c r="F52" s="35">
        <v>3.6900000000000002E-2</v>
      </c>
      <c r="G52" s="11" t="s">
        <v>12</v>
      </c>
      <c r="H52" s="17">
        <v>6.4000000000000003E-3</v>
      </c>
      <c r="I52" s="35">
        <v>1.35</v>
      </c>
      <c r="J52" s="11" t="s">
        <v>12</v>
      </c>
      <c r="K52" s="17">
        <v>0.16</v>
      </c>
      <c r="L52" s="39"/>
      <c r="M52" s="50">
        <v>0.44126863999999999</v>
      </c>
    </row>
    <row r="53" spans="2:13" x14ac:dyDescent="0.2">
      <c r="B53" s="44" t="s">
        <v>44</v>
      </c>
      <c r="C53" s="35">
        <v>0.53300000000000003</v>
      </c>
      <c r="D53" s="11" t="s">
        <v>12</v>
      </c>
      <c r="E53" s="17">
        <v>5.5E-2</v>
      </c>
      <c r="F53" s="35">
        <v>0.38100000000000001</v>
      </c>
      <c r="G53" s="11" t="s">
        <v>12</v>
      </c>
      <c r="H53" s="17">
        <v>0.05</v>
      </c>
      <c r="I53" s="35">
        <v>9.31</v>
      </c>
      <c r="J53" s="11" t="s">
        <v>12</v>
      </c>
      <c r="K53" s="17">
        <v>0.96</v>
      </c>
      <c r="L53" s="39"/>
      <c r="M53" s="50">
        <v>3.0882499999999999</v>
      </c>
    </row>
    <row r="54" spans="2:13" x14ac:dyDescent="0.2">
      <c r="B54" s="44" t="s">
        <v>45</v>
      </c>
      <c r="C54" s="35">
        <v>7.6999999999999999E-2</v>
      </c>
      <c r="D54" s="11" t="s">
        <v>12</v>
      </c>
      <c r="E54" s="17">
        <v>8.9999999999999993E-3</v>
      </c>
      <c r="F54" s="35">
        <v>4.1799999999999997E-2</v>
      </c>
      <c r="G54" s="11" t="s">
        <v>12</v>
      </c>
      <c r="H54" s="17">
        <v>7.0000000000000001E-3</v>
      </c>
      <c r="I54" s="35">
        <v>1.21</v>
      </c>
      <c r="J54" s="11" t="s">
        <v>12</v>
      </c>
      <c r="K54" s="17">
        <v>0.14000000000000001</v>
      </c>
      <c r="L54" s="39"/>
      <c r="M54" s="50">
        <v>0.40034455999999996</v>
      </c>
    </row>
    <row r="55" spans="2:13" x14ac:dyDescent="0.2">
      <c r="B55" s="37" t="s">
        <v>46</v>
      </c>
      <c r="C55" s="35">
        <v>0.38900000000000001</v>
      </c>
      <c r="D55" s="11" t="s">
        <v>12</v>
      </c>
      <c r="E55" s="17">
        <v>4.2999999999999997E-2</v>
      </c>
      <c r="F55" s="35">
        <v>0.17499999999999999</v>
      </c>
      <c r="G55" s="11" t="s">
        <v>12</v>
      </c>
      <c r="H55" s="17">
        <v>2.8000000000000001E-2</v>
      </c>
      <c r="I55" s="35">
        <v>14.04</v>
      </c>
      <c r="J55" s="11" t="s">
        <v>12</v>
      </c>
      <c r="K55" s="17">
        <v>1.59</v>
      </c>
      <c r="L55" s="39"/>
      <c r="M55" s="50">
        <v>4.3745463999999998</v>
      </c>
    </row>
    <row r="56" spans="2:13" x14ac:dyDescent="0.2">
      <c r="B56" s="37" t="s">
        <v>47</v>
      </c>
      <c r="C56" s="36">
        <v>3.7199999999999997E-2</v>
      </c>
      <c r="D56" s="24" t="s">
        <v>12</v>
      </c>
      <c r="E56" s="25">
        <v>3.5999999999999999E-3</v>
      </c>
      <c r="F56" s="36">
        <v>2.1000000000000001E-2</v>
      </c>
      <c r="G56" s="24" t="s">
        <v>12</v>
      </c>
      <c r="H56" s="25">
        <v>4.3E-3</v>
      </c>
      <c r="I56" s="35">
        <v>1.79</v>
      </c>
      <c r="J56" s="11" t="s">
        <v>12</v>
      </c>
      <c r="K56" s="17">
        <v>0.15</v>
      </c>
      <c r="L56" s="39"/>
      <c r="M56" s="50">
        <v>0.55368871999999991</v>
      </c>
    </row>
    <row r="57" spans="2:13" x14ac:dyDescent="0.2">
      <c r="B57" s="37" t="s">
        <v>48</v>
      </c>
      <c r="C57" s="36">
        <v>6.7000000000000002E-3</v>
      </c>
      <c r="D57" s="24" t="s">
        <v>12</v>
      </c>
      <c r="E57" s="25">
        <v>1.8E-3</v>
      </c>
      <c r="F57" s="35">
        <v>0.1</v>
      </c>
      <c r="G57" s="11" t="s">
        <v>12</v>
      </c>
      <c r="H57" s="17">
        <v>2.1000000000000001E-2</v>
      </c>
      <c r="I57" s="35">
        <v>4.5999999999999999E-2</v>
      </c>
      <c r="J57" s="11" t="s">
        <v>12</v>
      </c>
      <c r="K57" s="17">
        <v>8.9999999999999993E-3</v>
      </c>
      <c r="L57" s="39"/>
      <c r="M57" s="50">
        <v>5.7142320000000003E-2</v>
      </c>
    </row>
    <row r="58" spans="2:13" x14ac:dyDescent="0.2">
      <c r="B58" s="37" t="s">
        <v>49</v>
      </c>
      <c r="C58" s="35">
        <v>8.8999999999999996E-2</v>
      </c>
      <c r="D58" s="11" t="s">
        <v>12</v>
      </c>
      <c r="E58" s="17">
        <v>1.7000000000000001E-2</v>
      </c>
      <c r="F58" s="35">
        <v>0.307</v>
      </c>
      <c r="G58" s="11" t="s">
        <v>12</v>
      </c>
      <c r="H58" s="17">
        <v>6.3E-2</v>
      </c>
      <c r="I58" s="35">
        <v>2.58</v>
      </c>
      <c r="J58" s="11" t="s">
        <v>12</v>
      </c>
      <c r="K58" s="17">
        <v>0.52</v>
      </c>
      <c r="L58" s="39"/>
      <c r="M58" s="50">
        <v>0.92291679999999998</v>
      </c>
    </row>
    <row r="59" spans="2:13" x14ac:dyDescent="0.2">
      <c r="B59" s="37" t="s">
        <v>50</v>
      </c>
      <c r="C59" s="35">
        <v>0.20499999999999999</v>
      </c>
      <c r="D59" s="11" t="s">
        <v>12</v>
      </c>
      <c r="E59" s="17">
        <v>0.02</v>
      </c>
      <c r="F59" s="35">
        <v>0.16900000000000001</v>
      </c>
      <c r="G59" s="11" t="s">
        <v>12</v>
      </c>
      <c r="H59" s="17">
        <v>0.02</v>
      </c>
      <c r="I59" s="35">
        <v>7.88</v>
      </c>
      <c r="J59" s="11" t="s">
        <v>12</v>
      </c>
      <c r="K59" s="17">
        <v>0.77</v>
      </c>
      <c r="L59" s="39"/>
      <c r="M59" s="50">
        <v>2.4808647999999995</v>
      </c>
    </row>
    <row r="60" spans="2:13" ht="15" thickBot="1" x14ac:dyDescent="0.25">
      <c r="B60" s="51" t="s">
        <v>51</v>
      </c>
      <c r="C60" s="97">
        <v>4.1599999999999998E-2</v>
      </c>
      <c r="D60" s="98" t="s">
        <v>12</v>
      </c>
      <c r="E60" s="99">
        <v>5.7000000000000002E-3</v>
      </c>
      <c r="F60" s="97">
        <v>0.16400000000000001</v>
      </c>
      <c r="G60" s="98" t="s">
        <v>12</v>
      </c>
      <c r="H60" s="99">
        <v>2.4E-2</v>
      </c>
      <c r="I60" s="97">
        <v>2.2200000000000002</v>
      </c>
      <c r="J60" s="98" t="s">
        <v>12</v>
      </c>
      <c r="K60" s="99">
        <v>0.3</v>
      </c>
      <c r="L60" s="52"/>
      <c r="M60" s="53">
        <v>0.74269936000000003</v>
      </c>
    </row>
  </sheetData>
  <mergeCells count="5">
    <mergeCell ref="I3:K3"/>
    <mergeCell ref="C2:E2"/>
    <mergeCell ref="F2:H2"/>
    <mergeCell ref="I2:K2"/>
    <mergeCell ref="L2:M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9"/>
  <sheetViews>
    <sheetView topLeftCell="A2" zoomScale="80" zoomScaleNormal="80" workbookViewId="0">
      <selection activeCell="J25" sqref="J25"/>
    </sheetView>
  </sheetViews>
  <sheetFormatPr defaultColWidth="8.85546875" defaultRowHeight="15" x14ac:dyDescent="0.25"/>
  <cols>
    <col min="1" max="1" width="8.85546875" style="63"/>
    <col min="2" max="2" width="38.28515625" style="64" customWidth="1"/>
    <col min="3" max="3" width="10.5703125" style="63" customWidth="1"/>
    <col min="4" max="5" width="8.85546875" style="63"/>
    <col min="6" max="6" width="20.28515625" style="63" customWidth="1"/>
    <col min="7" max="16384" width="8.85546875" style="63"/>
  </cols>
  <sheetData>
    <row r="1" spans="2:7" thickBot="1" x14ac:dyDescent="0.35"/>
    <row r="2" spans="2:7" ht="29.25" customHeight="1" thickTop="1" x14ac:dyDescent="0.25">
      <c r="B2" s="88" t="s">
        <v>182</v>
      </c>
      <c r="C2" s="89" t="s">
        <v>183</v>
      </c>
      <c r="D2" s="90" t="s">
        <v>197</v>
      </c>
      <c r="E2" s="91" t="s">
        <v>196</v>
      </c>
      <c r="F2" s="114" t="s">
        <v>194</v>
      </c>
      <c r="G2" s="115"/>
    </row>
    <row r="3" spans="2:7" ht="14.45" x14ac:dyDescent="0.3">
      <c r="B3" s="65" t="s">
        <v>184</v>
      </c>
      <c r="C3" s="66">
        <v>1</v>
      </c>
      <c r="D3" s="67">
        <v>1.4715031124395761</v>
      </c>
      <c r="E3" s="68">
        <v>0.57973413342211366</v>
      </c>
      <c r="F3" s="67">
        <v>0.3723312454487977</v>
      </c>
      <c r="G3" s="69">
        <v>0.57973413342211366</v>
      </c>
    </row>
    <row r="4" spans="2:7" ht="14.45" x14ac:dyDescent="0.3">
      <c r="B4" s="65" t="s">
        <v>184</v>
      </c>
      <c r="C4" s="66">
        <v>2</v>
      </c>
      <c r="D4" s="67">
        <v>1.4970383644488638</v>
      </c>
      <c r="E4" s="68">
        <v>0.50203532213669855</v>
      </c>
      <c r="F4" s="67">
        <v>0.39786649745808544</v>
      </c>
      <c r="G4" s="69">
        <v>0.50203532213669855</v>
      </c>
    </row>
    <row r="5" spans="2:7" ht="14.45" x14ac:dyDescent="0.3">
      <c r="B5" s="65" t="s">
        <v>184</v>
      </c>
      <c r="C5" s="66">
        <v>3</v>
      </c>
      <c r="D5" s="67">
        <v>0.87422189798827432</v>
      </c>
      <c r="E5" s="68">
        <v>0.55167673968004083</v>
      </c>
      <c r="F5" s="67">
        <v>-0.22494996900250408</v>
      </c>
      <c r="G5" s="69">
        <v>0.55167673968004083</v>
      </c>
    </row>
    <row r="6" spans="2:7" ht="14.45" x14ac:dyDescent="0.3">
      <c r="B6" s="65" t="s">
        <v>184</v>
      </c>
      <c r="C6" s="66">
        <v>4</v>
      </c>
      <c r="D6" s="67">
        <v>1.0595400142846145</v>
      </c>
      <c r="E6" s="68">
        <v>0.56286191417428988</v>
      </c>
      <c r="F6" s="67">
        <v>-3.9631852706163873E-2</v>
      </c>
      <c r="G6" s="69">
        <v>0.56286191417428988</v>
      </c>
    </row>
    <row r="7" spans="2:7" ht="14.45" x14ac:dyDescent="0.3">
      <c r="B7" s="65" t="s">
        <v>184</v>
      </c>
      <c r="C7" s="66">
        <v>6</v>
      </c>
      <c r="D7" s="67">
        <v>0.81443444017028632</v>
      </c>
      <c r="E7" s="68">
        <v>0.73339042317388803</v>
      </c>
      <c r="F7" s="67">
        <v>-0.28473742682049208</v>
      </c>
      <c r="G7" s="69">
        <v>0.73339042317388803</v>
      </c>
    </row>
    <row r="8" spans="2:7" ht="14.45" x14ac:dyDescent="0.3">
      <c r="B8" s="65" t="s">
        <v>184</v>
      </c>
      <c r="C8" s="66">
        <v>8</v>
      </c>
      <c r="D8" s="67">
        <v>0.76368451178417729</v>
      </c>
      <c r="E8" s="68">
        <v>0.59111086892246023</v>
      </c>
      <c r="F8" s="67">
        <v>-0.33548735520660111</v>
      </c>
      <c r="G8" s="69">
        <v>0.59111086892246023</v>
      </c>
    </row>
    <row r="9" spans="2:7" ht="14.45" x14ac:dyDescent="0.3">
      <c r="B9" s="65" t="s">
        <v>184</v>
      </c>
      <c r="C9" s="70">
        <v>10</v>
      </c>
      <c r="D9" s="67">
        <v>1.2395753682091293</v>
      </c>
      <c r="E9" s="68">
        <v>0.60628396995143552</v>
      </c>
      <c r="F9" s="67">
        <v>0.14040350121835088</v>
      </c>
      <c r="G9" s="69">
        <v>0.60628396995143552</v>
      </c>
    </row>
    <row r="10" spans="2:7" ht="14.45" x14ac:dyDescent="0.3">
      <c r="B10" s="65" t="s">
        <v>184</v>
      </c>
      <c r="C10" s="70">
        <v>11</v>
      </c>
      <c r="D10" s="67">
        <v>0.58904617802832959</v>
      </c>
      <c r="E10" s="68">
        <v>0.63566742797923559</v>
      </c>
      <c r="F10" s="67">
        <v>-0.51012568896244881</v>
      </c>
      <c r="G10" s="69">
        <v>0.63566742797923559</v>
      </c>
    </row>
    <row r="11" spans="2:7" ht="14.45" x14ac:dyDescent="0.3">
      <c r="B11" s="65" t="s">
        <v>184</v>
      </c>
      <c r="C11" s="70">
        <v>12</v>
      </c>
      <c r="D11" s="67">
        <v>0.57435515004280902</v>
      </c>
      <c r="E11" s="68">
        <v>0.59633568910850165</v>
      </c>
      <c r="F11" s="67">
        <v>-0.52481671694796939</v>
      </c>
      <c r="G11" s="69">
        <v>0.59633568910850165</v>
      </c>
    </row>
    <row r="12" spans="2:7" ht="14.45" x14ac:dyDescent="0.3">
      <c r="B12" s="65" t="s">
        <v>184</v>
      </c>
      <c r="C12" s="70">
        <v>13</v>
      </c>
      <c r="D12" s="67">
        <v>1.2936797118135956</v>
      </c>
      <c r="E12" s="68">
        <v>0.45954898330206428</v>
      </c>
      <c r="F12" s="67">
        <v>0.19450784482281724</v>
      </c>
      <c r="G12" s="69">
        <v>0.45954898330206428</v>
      </c>
    </row>
    <row r="13" spans="2:7" ht="14.45" x14ac:dyDescent="0.3">
      <c r="B13" s="65" t="s">
        <v>184</v>
      </c>
      <c r="C13" s="70">
        <v>14</v>
      </c>
      <c r="D13" s="67">
        <v>0.93408903099031271</v>
      </c>
      <c r="E13" s="68">
        <v>0.5934001448129721</v>
      </c>
      <c r="F13" s="67">
        <v>-0.16508283600046569</v>
      </c>
      <c r="G13" s="69">
        <v>0.5934001448129721</v>
      </c>
    </row>
    <row r="14" spans="2:7" ht="14.45" x14ac:dyDescent="0.3">
      <c r="B14" s="65" t="s">
        <v>184</v>
      </c>
      <c r="C14" s="70">
        <v>17</v>
      </c>
      <c r="D14" s="67">
        <v>1.0441690019550087</v>
      </c>
      <c r="E14" s="68">
        <v>0.57471124472804402</v>
      </c>
      <c r="F14" s="67">
        <v>-5.5002865035769677E-2</v>
      </c>
      <c r="G14" s="69">
        <v>0.57471124472804402</v>
      </c>
    </row>
    <row r="15" spans="2:7" ht="14.45" x14ac:dyDescent="0.3">
      <c r="B15" s="65" t="s">
        <v>184</v>
      </c>
      <c r="C15" s="70">
        <v>20</v>
      </c>
      <c r="D15" s="67">
        <v>1.3882811510445947</v>
      </c>
      <c r="E15" s="68">
        <v>0.5549613447450279</v>
      </c>
      <c r="F15" s="67">
        <v>0.28910928405381631</v>
      </c>
      <c r="G15" s="69">
        <v>0.5549613447450279</v>
      </c>
    </row>
    <row r="16" spans="2:7" ht="14.45" x14ac:dyDescent="0.3">
      <c r="B16" s="65" t="s">
        <v>184</v>
      </c>
      <c r="C16" s="70">
        <v>24</v>
      </c>
      <c r="D16" s="67">
        <v>1.4420679157610561</v>
      </c>
      <c r="E16" s="68">
        <v>0.65500846796399148</v>
      </c>
      <c r="F16" s="67">
        <v>0.34289604877027768</v>
      </c>
      <c r="G16" s="69">
        <v>0.65500846796399148</v>
      </c>
    </row>
    <row r="17" spans="2:7" s="56" customFormat="1" ht="15.75" customHeight="1" x14ac:dyDescent="0.25">
      <c r="B17" s="71" t="s">
        <v>185</v>
      </c>
      <c r="C17" s="72"/>
      <c r="D17" s="73">
        <v>1.0991718669907784</v>
      </c>
      <c r="E17" s="74">
        <v>0.15376593480912801</v>
      </c>
      <c r="F17" s="75">
        <v>0</v>
      </c>
      <c r="G17" s="76">
        <v>0.15376593480912801</v>
      </c>
    </row>
    <row r="18" spans="2:7" ht="14.45" x14ac:dyDescent="0.3">
      <c r="B18" s="65"/>
      <c r="C18" s="77"/>
      <c r="D18" s="77"/>
      <c r="E18" s="78"/>
      <c r="F18" s="79"/>
      <c r="G18" s="80"/>
    </row>
    <row r="19" spans="2:7" ht="31.5" customHeight="1" x14ac:dyDescent="0.25">
      <c r="B19" s="92" t="s">
        <v>186</v>
      </c>
      <c r="C19" s="93" t="s">
        <v>183</v>
      </c>
      <c r="D19" s="94" t="s">
        <v>197</v>
      </c>
      <c r="E19" s="95" t="s">
        <v>196</v>
      </c>
      <c r="F19" s="116" t="s">
        <v>195</v>
      </c>
      <c r="G19" s="117"/>
    </row>
    <row r="20" spans="2:7" ht="14.45" x14ac:dyDescent="0.3">
      <c r="B20" s="65" t="s">
        <v>187</v>
      </c>
      <c r="C20" s="96">
        <v>7</v>
      </c>
      <c r="D20" s="81">
        <v>1.3761877839628234</v>
      </c>
      <c r="E20" s="82">
        <v>0.58019295098624046</v>
      </c>
      <c r="F20" s="81">
        <v>0.27701591697204497</v>
      </c>
      <c r="G20" s="69">
        <v>0.60022314440701718</v>
      </c>
    </row>
    <row r="21" spans="2:7" ht="14.45" x14ac:dyDescent="0.3">
      <c r="B21" s="65" t="s">
        <v>187</v>
      </c>
      <c r="C21" s="96">
        <v>9</v>
      </c>
      <c r="D21" s="81">
        <v>1.272335935442408</v>
      </c>
      <c r="E21" s="82">
        <v>0.60178733878077295</v>
      </c>
      <c r="F21" s="81">
        <v>0.17316406845162957</v>
      </c>
      <c r="G21" s="69">
        <v>0.6211215370799581</v>
      </c>
    </row>
    <row r="22" spans="2:7" ht="14.45" x14ac:dyDescent="0.3">
      <c r="B22" s="65" t="s">
        <v>188</v>
      </c>
      <c r="C22" s="96">
        <v>15</v>
      </c>
      <c r="D22" s="81">
        <v>1.2626549101725093</v>
      </c>
      <c r="E22" s="82">
        <v>0.52953396179802437</v>
      </c>
      <c r="F22" s="81">
        <v>0.1634830431817309</v>
      </c>
      <c r="G22" s="69">
        <v>0.55140745316438777</v>
      </c>
    </row>
    <row r="23" spans="2:7" ht="14.45" x14ac:dyDescent="0.3">
      <c r="B23" s="65" t="s">
        <v>187</v>
      </c>
      <c r="C23" s="96">
        <v>16</v>
      </c>
      <c r="D23" s="81">
        <v>1.4117633168817978</v>
      </c>
      <c r="E23" s="82">
        <v>0.55787042564328293</v>
      </c>
      <c r="F23" s="81">
        <v>0.31259144989101939</v>
      </c>
      <c r="G23" s="69">
        <v>0.57867380666066326</v>
      </c>
    </row>
    <row r="24" spans="2:7" ht="14.45" x14ac:dyDescent="0.3">
      <c r="B24" s="65" t="s">
        <v>189</v>
      </c>
      <c r="C24" s="96">
        <v>18</v>
      </c>
      <c r="D24" s="81">
        <v>1.1144838690723446</v>
      </c>
      <c r="E24" s="82">
        <v>0.49069508741460882</v>
      </c>
      <c r="F24" s="81">
        <v>1.5312002081566245E-2</v>
      </c>
      <c r="G24" s="69">
        <v>0.51422332844840435</v>
      </c>
    </row>
    <row r="25" spans="2:7" ht="14.45" x14ac:dyDescent="0.3">
      <c r="B25" s="65" t="s">
        <v>187</v>
      </c>
      <c r="C25" s="77">
        <v>19</v>
      </c>
      <c r="D25" s="81">
        <v>1.4825158065266031</v>
      </c>
      <c r="E25" s="82">
        <v>0.48839425099914174</v>
      </c>
      <c r="F25" s="81">
        <v>0.38334393953582468</v>
      </c>
      <c r="G25" s="69">
        <v>0.51202822882799903</v>
      </c>
    </row>
    <row r="26" spans="2:7" ht="14.45" x14ac:dyDescent="0.3">
      <c r="B26" s="65" t="s">
        <v>187</v>
      </c>
      <c r="C26" s="77">
        <v>21</v>
      </c>
      <c r="D26" s="81">
        <v>1.0492397730095426</v>
      </c>
      <c r="E26" s="82">
        <v>0.60098725041129997</v>
      </c>
      <c r="F26" s="81">
        <v>-4.993209398123577E-2</v>
      </c>
      <c r="G26" s="69">
        <v>0.62034638538856623</v>
      </c>
    </row>
    <row r="27" spans="2:7" x14ac:dyDescent="0.25">
      <c r="B27" s="65" t="s">
        <v>187</v>
      </c>
      <c r="C27" s="77">
        <v>22</v>
      </c>
      <c r="D27" s="81">
        <v>0.80213970653773004</v>
      </c>
      <c r="E27" s="82">
        <v>0.51701728654125723</v>
      </c>
      <c r="F27" s="81">
        <v>-0.29703216045304837</v>
      </c>
      <c r="G27" s="69">
        <v>0.53939858851336409</v>
      </c>
    </row>
    <row r="28" spans="2:7" s="56" customFormat="1" ht="16.149999999999999" customHeight="1" thickBot="1" x14ac:dyDescent="0.3">
      <c r="B28" s="106" t="s">
        <v>185</v>
      </c>
      <c r="C28" s="83"/>
      <c r="D28" s="84">
        <v>1.22011410520188</v>
      </c>
      <c r="E28" s="85">
        <v>0.1911567939742666</v>
      </c>
      <c r="F28" s="86">
        <v>0.12100586685816968</v>
      </c>
      <c r="G28" s="87">
        <v>0.19891047117727159</v>
      </c>
    </row>
    <row r="29" spans="2:7" ht="15.75" thickTop="1" x14ac:dyDescent="0.25"/>
  </sheetData>
  <mergeCells count="2">
    <mergeCell ref="F2:G2"/>
    <mergeCell ref="F19:G19"/>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zoomScale="80" zoomScaleNormal="80" workbookViewId="0">
      <selection activeCell="C3" sqref="C3"/>
    </sheetView>
  </sheetViews>
  <sheetFormatPr defaultColWidth="8.85546875" defaultRowHeight="14.25" x14ac:dyDescent="0.2"/>
  <cols>
    <col min="1" max="1" width="8.85546875" style="1"/>
    <col min="2" max="2" width="18.85546875" style="1" customWidth="1"/>
    <col min="3" max="3" width="33.140625" style="1" customWidth="1"/>
    <col min="4" max="4" width="22.7109375" style="1" customWidth="1"/>
    <col min="5" max="5" width="17.7109375" style="1" customWidth="1"/>
    <col min="6" max="6" width="13.5703125" style="1" customWidth="1"/>
    <col min="7" max="7" width="12.28515625" style="1" customWidth="1"/>
    <col min="8" max="9" width="11.7109375" style="1" customWidth="1"/>
    <col min="10" max="10" width="12.5703125" style="1" customWidth="1"/>
    <col min="11" max="16384" width="8.85546875" style="1"/>
  </cols>
  <sheetData>
    <row r="1" spans="1:21" ht="14.45" thickBot="1" x14ac:dyDescent="0.3"/>
    <row r="2" spans="1:21" s="107" customFormat="1" ht="30.75" thickBot="1" x14ac:dyDescent="0.3">
      <c r="B2" s="108" t="s">
        <v>56</v>
      </c>
      <c r="C2" s="108" t="s">
        <v>57</v>
      </c>
      <c r="D2" s="108" t="s">
        <v>58</v>
      </c>
      <c r="E2" s="108" t="s">
        <v>59</v>
      </c>
      <c r="F2" s="108" t="s">
        <v>178</v>
      </c>
      <c r="G2" s="108" t="s">
        <v>60</v>
      </c>
      <c r="H2" s="108" t="s">
        <v>72</v>
      </c>
      <c r="I2" s="108" t="s">
        <v>73</v>
      </c>
      <c r="J2" s="108" t="s">
        <v>61</v>
      </c>
    </row>
    <row r="3" spans="1:21" ht="54" customHeight="1" thickBot="1" x14ac:dyDescent="0.25">
      <c r="B3" s="30" t="s">
        <v>68</v>
      </c>
      <c r="C3" s="30" t="s">
        <v>69</v>
      </c>
      <c r="D3" s="30" t="s">
        <v>65</v>
      </c>
      <c r="E3" s="30" t="s">
        <v>65</v>
      </c>
      <c r="F3" s="30" t="s">
        <v>65</v>
      </c>
      <c r="G3" s="30" t="s">
        <v>62</v>
      </c>
      <c r="H3" s="30" t="s">
        <v>76</v>
      </c>
      <c r="I3" s="30" t="s">
        <v>76</v>
      </c>
      <c r="J3" s="30" t="s">
        <v>65</v>
      </c>
    </row>
    <row r="4" spans="1:21" ht="121.5" customHeight="1" thickBot="1" x14ac:dyDescent="0.3">
      <c r="B4" s="30" t="s">
        <v>80</v>
      </c>
      <c r="C4" s="30" t="s">
        <v>169</v>
      </c>
      <c r="D4" s="30" t="s">
        <v>79</v>
      </c>
      <c r="E4" s="30" t="s">
        <v>180</v>
      </c>
      <c r="F4" s="30" t="s">
        <v>62</v>
      </c>
      <c r="G4" s="30" t="s">
        <v>62</v>
      </c>
      <c r="H4" s="30" t="s">
        <v>62</v>
      </c>
      <c r="I4" s="30" t="s">
        <v>62</v>
      </c>
      <c r="J4" s="30" t="s">
        <v>70</v>
      </c>
    </row>
    <row r="5" spans="1:21" ht="72" customHeight="1" thickBot="1" x14ac:dyDescent="0.25">
      <c r="B5" s="30" t="s">
        <v>66</v>
      </c>
      <c r="C5" s="30" t="s">
        <v>67</v>
      </c>
      <c r="D5" s="30" t="s">
        <v>179</v>
      </c>
      <c r="E5" s="30" t="s">
        <v>65</v>
      </c>
      <c r="F5" s="30" t="s">
        <v>162</v>
      </c>
      <c r="G5" s="30" t="s">
        <v>62</v>
      </c>
      <c r="H5" s="30" t="s">
        <v>76</v>
      </c>
      <c r="I5" s="30" t="s">
        <v>76</v>
      </c>
      <c r="J5" s="30" t="s">
        <v>65</v>
      </c>
    </row>
    <row r="6" spans="1:21" ht="63.6" customHeight="1" thickBot="1" x14ac:dyDescent="0.25">
      <c r="A6" s="33"/>
      <c r="B6" s="30" t="s">
        <v>171</v>
      </c>
      <c r="C6" s="30" t="s">
        <v>173</v>
      </c>
      <c r="D6" s="30" t="s">
        <v>62</v>
      </c>
      <c r="E6" s="30" t="s">
        <v>74</v>
      </c>
      <c r="F6" s="30" t="s">
        <v>63</v>
      </c>
      <c r="G6" s="30" t="s">
        <v>62</v>
      </c>
      <c r="H6" s="118" t="s">
        <v>76</v>
      </c>
      <c r="I6" s="118" t="s">
        <v>76</v>
      </c>
      <c r="J6" s="34" t="s">
        <v>65</v>
      </c>
      <c r="U6" s="1">
        <v>3</v>
      </c>
    </row>
    <row r="7" spans="1:21" ht="29.25" thickBot="1" x14ac:dyDescent="0.25">
      <c r="A7" s="33"/>
      <c r="B7" s="30" t="s">
        <v>172</v>
      </c>
      <c r="C7" s="30" t="s">
        <v>174</v>
      </c>
      <c r="D7" s="30" t="s">
        <v>62</v>
      </c>
      <c r="E7" s="30" t="s">
        <v>75</v>
      </c>
      <c r="F7" s="30" t="s">
        <v>64</v>
      </c>
      <c r="G7" s="30" t="s">
        <v>64</v>
      </c>
      <c r="H7" s="118"/>
      <c r="I7" s="118"/>
      <c r="J7" s="34" t="s">
        <v>65</v>
      </c>
    </row>
    <row r="8" spans="1:21" ht="71.45" customHeight="1" thickBot="1" x14ac:dyDescent="0.25">
      <c r="B8" s="30" t="s">
        <v>163</v>
      </c>
      <c r="C8" s="30" t="s">
        <v>175</v>
      </c>
      <c r="D8" s="30" t="s">
        <v>176</v>
      </c>
      <c r="E8" s="30" t="s">
        <v>164</v>
      </c>
      <c r="F8" s="30" t="s">
        <v>177</v>
      </c>
      <c r="G8" s="30" t="s">
        <v>65</v>
      </c>
      <c r="H8" s="30" t="s">
        <v>76</v>
      </c>
      <c r="I8" s="30" t="s">
        <v>76</v>
      </c>
      <c r="J8" s="30" t="s">
        <v>70</v>
      </c>
    </row>
    <row r="9" spans="1:21" ht="43.5" thickBot="1" x14ac:dyDescent="0.25">
      <c r="B9" s="30" t="s">
        <v>71</v>
      </c>
      <c r="C9" s="30" t="s">
        <v>170</v>
      </c>
      <c r="D9" s="30" t="s">
        <v>77</v>
      </c>
      <c r="E9" s="30" t="s">
        <v>65</v>
      </c>
      <c r="F9" s="30" t="s">
        <v>62</v>
      </c>
      <c r="G9" s="30" t="s">
        <v>62</v>
      </c>
      <c r="H9" s="30" t="s">
        <v>76</v>
      </c>
      <c r="I9" s="30" t="s">
        <v>76</v>
      </c>
      <c r="J9" s="30" t="s">
        <v>70</v>
      </c>
    </row>
    <row r="10" spans="1:21" ht="57.75" thickBot="1" x14ac:dyDescent="0.25">
      <c r="B10" s="30" t="s">
        <v>78</v>
      </c>
      <c r="C10" s="30" t="s">
        <v>181</v>
      </c>
      <c r="D10" s="30" t="s">
        <v>65</v>
      </c>
      <c r="E10" s="30" t="s">
        <v>62</v>
      </c>
      <c r="F10" s="30" t="s">
        <v>65</v>
      </c>
      <c r="G10" s="30" t="s">
        <v>65</v>
      </c>
      <c r="H10" s="30" t="s">
        <v>76</v>
      </c>
      <c r="I10" s="30" t="s">
        <v>76</v>
      </c>
      <c r="J10" s="30" t="s">
        <v>70</v>
      </c>
    </row>
    <row r="11" spans="1:21" x14ac:dyDescent="0.2">
      <c r="B11" s="31"/>
    </row>
    <row r="12" spans="1:21" x14ac:dyDescent="0.2">
      <c r="B12" s="31"/>
    </row>
    <row r="13" spans="1:21" x14ac:dyDescent="0.2">
      <c r="B13" s="31"/>
    </row>
    <row r="14" spans="1:21" x14ac:dyDescent="0.2">
      <c r="B14" s="31"/>
    </row>
    <row r="15" spans="1:21" x14ac:dyDescent="0.2">
      <c r="B15" s="31"/>
    </row>
  </sheetData>
  <mergeCells count="2">
    <mergeCell ref="H6:H7"/>
    <mergeCell ref="I6:I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O63"/>
  <sheetViews>
    <sheetView zoomScale="80" zoomScaleNormal="80" workbookViewId="0">
      <selection activeCell="L20" sqref="L20"/>
    </sheetView>
  </sheetViews>
  <sheetFormatPr defaultColWidth="8.85546875" defaultRowHeight="14.25" x14ac:dyDescent="0.2"/>
  <cols>
    <col min="1" max="1" width="8.85546875" style="3"/>
    <col min="2" max="2" width="11.5703125" style="3" customWidth="1"/>
    <col min="3" max="21" width="8.85546875" style="18"/>
    <col min="22" max="16384" width="8.85546875" style="3"/>
  </cols>
  <sheetData>
    <row r="2" spans="2:41" x14ac:dyDescent="0.2">
      <c r="B2" s="18" t="s">
        <v>150</v>
      </c>
      <c r="C2" s="3"/>
    </row>
    <row r="4" spans="2:41" x14ac:dyDescent="0.2">
      <c r="C4" s="18" t="s">
        <v>107</v>
      </c>
      <c r="D4" s="18" t="s">
        <v>108</v>
      </c>
      <c r="E4" s="18" t="s">
        <v>109</v>
      </c>
      <c r="F4" s="18" t="s">
        <v>110</v>
      </c>
      <c r="G4" s="18" t="s">
        <v>111</v>
      </c>
      <c r="H4" s="18" t="s">
        <v>112</v>
      </c>
      <c r="I4" s="18" t="s">
        <v>113</v>
      </c>
      <c r="J4" s="18" t="s">
        <v>114</v>
      </c>
      <c r="K4" s="18" t="s">
        <v>115</v>
      </c>
      <c r="L4" s="18" t="s">
        <v>116</v>
      </c>
      <c r="M4" s="18" t="s">
        <v>117</v>
      </c>
      <c r="N4" s="18" t="s">
        <v>118</v>
      </c>
      <c r="O4" s="18" t="s">
        <v>119</v>
      </c>
      <c r="P4" s="18" t="s">
        <v>120</v>
      </c>
      <c r="Q4" s="18" t="s">
        <v>121</v>
      </c>
      <c r="R4" s="18" t="s">
        <v>122</v>
      </c>
      <c r="S4" s="18" t="s">
        <v>123</v>
      </c>
      <c r="T4" s="18" t="s">
        <v>124</v>
      </c>
      <c r="U4" s="18" t="s">
        <v>125</v>
      </c>
      <c r="V4" s="18" t="s">
        <v>126</v>
      </c>
      <c r="W4" s="18" t="s">
        <v>127</v>
      </c>
      <c r="X4" s="18" t="s">
        <v>128</v>
      </c>
      <c r="Y4" s="18" t="s">
        <v>129</v>
      </c>
      <c r="Z4" s="18" t="s">
        <v>130</v>
      </c>
      <c r="AA4" s="18" t="s">
        <v>131</v>
      </c>
      <c r="AB4" s="18" t="s">
        <v>132</v>
      </c>
      <c r="AC4" s="18" t="s">
        <v>133</v>
      </c>
      <c r="AD4" s="18" t="s">
        <v>134</v>
      </c>
      <c r="AE4" s="18" t="s">
        <v>135</v>
      </c>
      <c r="AF4" s="18" t="s">
        <v>136</v>
      </c>
      <c r="AG4" s="18" t="s">
        <v>137</v>
      </c>
      <c r="AH4" s="18" t="s">
        <v>138</v>
      </c>
      <c r="AI4" s="18" t="s">
        <v>139</v>
      </c>
      <c r="AJ4" s="18" t="s">
        <v>140</v>
      </c>
      <c r="AK4" s="18" t="s">
        <v>141</v>
      </c>
      <c r="AM4" s="18" t="s">
        <v>142</v>
      </c>
      <c r="AN4" s="18" t="s">
        <v>143</v>
      </c>
      <c r="AO4" s="18" t="s">
        <v>144</v>
      </c>
    </row>
    <row r="5" spans="2:41" s="2" customFormat="1" x14ac:dyDescent="0.2">
      <c r="B5" s="5" t="s">
        <v>159</v>
      </c>
      <c r="C5" s="4">
        <v>41.317999999999998</v>
      </c>
      <c r="D5" s="4">
        <v>41.031999999999996</v>
      </c>
      <c r="E5" s="4">
        <v>40.378999999999998</v>
      </c>
      <c r="F5" s="4">
        <v>39.460999999999999</v>
      </c>
      <c r="G5" s="4">
        <v>39.581000000000003</v>
      </c>
      <c r="H5" s="4">
        <v>40.286999999999999</v>
      </c>
      <c r="I5" s="4">
        <v>39.639000000000003</v>
      </c>
      <c r="J5" s="4">
        <v>39.804000000000002</v>
      </c>
      <c r="K5" s="4">
        <v>41.101999999999997</v>
      </c>
      <c r="L5" s="4">
        <v>40.323</v>
      </c>
      <c r="M5" s="4">
        <v>39.776000000000003</v>
      </c>
      <c r="N5" s="4">
        <v>40.481999999999999</v>
      </c>
      <c r="O5" s="4">
        <v>41.686</v>
      </c>
      <c r="P5" s="4">
        <v>40.89</v>
      </c>
      <c r="Q5" s="4">
        <v>41.045999999999999</v>
      </c>
      <c r="R5" s="4">
        <v>41.399000000000001</v>
      </c>
      <c r="S5" s="4">
        <v>40.347000000000001</v>
      </c>
      <c r="T5" s="4">
        <v>40.768000000000001</v>
      </c>
      <c r="U5" s="4">
        <v>40.683</v>
      </c>
      <c r="V5" s="4">
        <v>41.253999999999998</v>
      </c>
      <c r="W5" s="4">
        <v>40.072000000000003</v>
      </c>
      <c r="X5" s="4">
        <v>41.822000000000003</v>
      </c>
      <c r="Y5" s="4">
        <v>40.472999999999999</v>
      </c>
      <c r="Z5" s="4">
        <v>40.707999999999998</v>
      </c>
      <c r="AA5" s="4">
        <v>40.631999999999998</v>
      </c>
      <c r="AB5" s="4">
        <v>41.802</v>
      </c>
      <c r="AC5" s="4">
        <v>39.752000000000002</v>
      </c>
      <c r="AD5" s="4">
        <v>40.137999999999998</v>
      </c>
      <c r="AE5" s="4">
        <v>40.616999999999997</v>
      </c>
      <c r="AF5" s="4">
        <v>40.283999999999999</v>
      </c>
      <c r="AG5" s="4">
        <v>40.381999999999998</v>
      </c>
      <c r="AH5" s="4">
        <v>40.414999999999999</v>
      </c>
      <c r="AI5" s="4">
        <v>39.500999999999998</v>
      </c>
      <c r="AJ5" s="4">
        <v>39.357999999999997</v>
      </c>
      <c r="AK5" s="4">
        <v>40.093000000000004</v>
      </c>
      <c r="AM5" s="4">
        <f t="shared" ref="AM5:AM14" si="0">MIN(C5:AK5)</f>
        <v>39.357999999999997</v>
      </c>
      <c r="AN5" s="4">
        <f t="shared" ref="AN5:AN14" si="1">AVERAGE(C5:AK5)</f>
        <v>40.494457142857136</v>
      </c>
      <c r="AO5" s="4">
        <f t="shared" ref="AO5:AO14" si="2">MAX(C5:AK5)</f>
        <v>41.822000000000003</v>
      </c>
    </row>
    <row r="6" spans="2:41" s="2" customFormat="1" x14ac:dyDescent="0.2">
      <c r="B6" s="5" t="s">
        <v>81</v>
      </c>
      <c r="C6" s="4">
        <v>4.2000000000000003E-2</v>
      </c>
      <c r="D6" s="4">
        <v>0.03</v>
      </c>
      <c r="E6" s="4">
        <v>6.8000000000000005E-2</v>
      </c>
      <c r="F6" s="4">
        <v>1.7000000000000001E-2</v>
      </c>
      <c r="G6" s="4">
        <v>1.2999999999999999E-2</v>
      </c>
      <c r="H6" s="4">
        <v>9.6000000000000002E-2</v>
      </c>
      <c r="I6" s="4">
        <v>0.17899999999999999</v>
      </c>
      <c r="J6" s="4">
        <v>0.13200000000000001</v>
      </c>
      <c r="K6" s="4">
        <v>5.8999999999999997E-2</v>
      </c>
      <c r="L6" s="4">
        <v>4.2999999999999997E-2</v>
      </c>
      <c r="M6" s="4">
        <v>4.7E-2</v>
      </c>
      <c r="N6" s="4">
        <v>4.7E-2</v>
      </c>
      <c r="O6" s="4">
        <v>1.4999999999999999E-2</v>
      </c>
      <c r="P6" s="4">
        <v>4.2999999999999997E-2</v>
      </c>
      <c r="Q6" s="4">
        <v>0.03</v>
      </c>
      <c r="R6" s="4">
        <v>0.04</v>
      </c>
      <c r="S6" s="4">
        <v>1.7000000000000001E-2</v>
      </c>
      <c r="T6" s="4">
        <v>3.2000000000000001E-2</v>
      </c>
      <c r="U6" s="4">
        <v>0.03</v>
      </c>
      <c r="V6" s="4">
        <v>4.4999999999999998E-2</v>
      </c>
      <c r="W6" s="4">
        <v>0.128</v>
      </c>
      <c r="X6" s="4">
        <v>5.0999999999999997E-2</v>
      </c>
      <c r="Y6" s="4">
        <v>4.1000000000000002E-2</v>
      </c>
      <c r="Z6" s="4">
        <v>4.3999999999999997E-2</v>
      </c>
      <c r="AA6" s="4">
        <v>0.42599999999999999</v>
      </c>
      <c r="AB6" s="4">
        <v>4.8000000000000001E-2</v>
      </c>
      <c r="AC6" s="4">
        <v>3.5000000000000003E-2</v>
      </c>
      <c r="AD6" s="4">
        <v>5.3999999999999999E-2</v>
      </c>
      <c r="AE6" s="4">
        <v>4.5999999999999999E-2</v>
      </c>
      <c r="AF6" s="4">
        <v>7.0000000000000007E-2</v>
      </c>
      <c r="AG6" s="4">
        <v>0.44600000000000001</v>
      </c>
      <c r="AH6" s="4">
        <v>0.04</v>
      </c>
      <c r="AI6" s="4">
        <v>5.7000000000000002E-2</v>
      </c>
      <c r="AJ6" s="4">
        <v>0.214</v>
      </c>
      <c r="AK6" s="4">
        <v>0.184</v>
      </c>
      <c r="AM6" s="4">
        <f t="shared" si="0"/>
        <v>1.2999999999999999E-2</v>
      </c>
      <c r="AN6" s="4">
        <f t="shared" si="1"/>
        <v>8.3114285714285724E-2</v>
      </c>
      <c r="AO6" s="4">
        <f t="shared" si="2"/>
        <v>0.44600000000000001</v>
      </c>
    </row>
    <row r="7" spans="2:41" s="2" customFormat="1" x14ac:dyDescent="0.2">
      <c r="B7" s="5" t="s">
        <v>82</v>
      </c>
      <c r="C7" s="4">
        <v>5.5E-2</v>
      </c>
      <c r="D7" s="4">
        <v>6.3E-2</v>
      </c>
      <c r="E7" s="4">
        <v>5.7000000000000002E-2</v>
      </c>
      <c r="F7" s="4">
        <v>6.2E-2</v>
      </c>
      <c r="G7" s="4">
        <v>0.06</v>
      </c>
      <c r="H7" s="4">
        <v>4.4999999999999998E-2</v>
      </c>
      <c r="I7" s="4">
        <v>0.06</v>
      </c>
      <c r="J7" s="4">
        <v>9.7000000000000003E-2</v>
      </c>
      <c r="K7" s="4">
        <v>0.06</v>
      </c>
      <c r="L7" s="4">
        <v>6.3E-2</v>
      </c>
      <c r="M7" s="4">
        <v>6.8000000000000005E-2</v>
      </c>
      <c r="N7" s="4">
        <v>2.8000000000000001E-2</v>
      </c>
      <c r="O7" s="4">
        <v>5.5E-2</v>
      </c>
      <c r="P7" s="4">
        <v>6.8000000000000005E-2</v>
      </c>
      <c r="Q7" s="4">
        <v>4.4999999999999998E-2</v>
      </c>
      <c r="R7" s="4">
        <v>0.03</v>
      </c>
      <c r="S7" s="4">
        <v>6.8000000000000005E-2</v>
      </c>
      <c r="T7" s="4">
        <v>7.4999999999999997E-2</v>
      </c>
      <c r="U7" s="4">
        <v>6.7000000000000004E-2</v>
      </c>
      <c r="V7" s="4">
        <v>5.6000000000000001E-2</v>
      </c>
      <c r="W7" s="4">
        <v>4.8000000000000001E-2</v>
      </c>
      <c r="X7" s="4">
        <v>4.2999999999999997E-2</v>
      </c>
      <c r="Y7" s="4">
        <v>8.8999999999999996E-2</v>
      </c>
      <c r="Z7" s="4">
        <v>9.9000000000000005E-2</v>
      </c>
      <c r="AA7" s="4">
        <v>0.16400000000000001</v>
      </c>
      <c r="AB7" s="4">
        <v>3.7999999999999999E-2</v>
      </c>
      <c r="AC7" s="4">
        <v>5.7000000000000002E-2</v>
      </c>
      <c r="AD7" s="4">
        <v>5.6000000000000001E-2</v>
      </c>
      <c r="AE7" s="4">
        <v>9.5000000000000001E-2</v>
      </c>
      <c r="AF7" s="4">
        <v>0.03</v>
      </c>
      <c r="AG7" s="4">
        <v>4.2999999999999997E-2</v>
      </c>
      <c r="AH7" s="4">
        <v>5.8999999999999997E-2</v>
      </c>
      <c r="AI7" s="4">
        <v>3.4000000000000002E-2</v>
      </c>
      <c r="AJ7" s="4">
        <v>5.6000000000000001E-2</v>
      </c>
      <c r="AK7" s="4">
        <v>8.7999999999999995E-2</v>
      </c>
      <c r="AM7" s="4">
        <f t="shared" si="0"/>
        <v>2.8000000000000001E-2</v>
      </c>
      <c r="AN7" s="4">
        <f t="shared" si="1"/>
        <v>6.2314285714285704E-2</v>
      </c>
      <c r="AO7" s="4">
        <f t="shared" si="2"/>
        <v>0.16400000000000001</v>
      </c>
    </row>
    <row r="8" spans="2:41" s="2" customFormat="1" x14ac:dyDescent="0.2">
      <c r="B8" s="5" t="s">
        <v>83</v>
      </c>
      <c r="C8" s="4">
        <v>7.4089999999999998</v>
      </c>
      <c r="D8" s="4">
        <v>9.1829999999999998</v>
      </c>
      <c r="E8" s="4">
        <v>10.773999999999999</v>
      </c>
      <c r="F8" s="4">
        <v>15.282</v>
      </c>
      <c r="G8" s="4">
        <v>15.712</v>
      </c>
      <c r="H8" s="4">
        <v>7.9320000000000004</v>
      </c>
      <c r="I8" s="4">
        <v>12.516999999999999</v>
      </c>
      <c r="J8" s="4">
        <v>11.555</v>
      </c>
      <c r="K8" s="4">
        <v>11.182</v>
      </c>
      <c r="L8" s="4">
        <v>10.957000000000001</v>
      </c>
      <c r="M8" s="4">
        <v>15.61</v>
      </c>
      <c r="N8" s="4">
        <v>10.404999999999999</v>
      </c>
      <c r="O8" s="4">
        <v>7.0949999999999998</v>
      </c>
      <c r="P8" s="4">
        <v>9.39</v>
      </c>
      <c r="Q8" s="4">
        <v>8.7240000000000002</v>
      </c>
      <c r="R8" s="4">
        <v>6.9969999999999999</v>
      </c>
      <c r="S8" s="4">
        <v>11.634</v>
      </c>
      <c r="T8" s="4">
        <v>11.63</v>
      </c>
      <c r="U8" s="4">
        <v>12.454000000000001</v>
      </c>
      <c r="V8" s="4">
        <v>9.1359999999999992</v>
      </c>
      <c r="W8" s="4">
        <v>7.1189999999999998</v>
      </c>
      <c r="X8" s="4">
        <v>6.6029999999999998</v>
      </c>
      <c r="Y8" s="4">
        <v>11.464</v>
      </c>
      <c r="Z8" s="4">
        <v>12.021000000000001</v>
      </c>
      <c r="AA8" s="4">
        <v>14.282</v>
      </c>
      <c r="AB8" s="4">
        <v>9.9329999999999998</v>
      </c>
      <c r="AC8" s="4">
        <v>10.672000000000001</v>
      </c>
      <c r="AD8" s="4">
        <v>8.7780000000000005</v>
      </c>
      <c r="AE8" s="4">
        <v>7.1680000000000001</v>
      </c>
      <c r="AF8" s="4">
        <v>10.244999999999999</v>
      </c>
      <c r="AG8" s="4">
        <v>9.7579999999999991</v>
      </c>
      <c r="AH8" s="4">
        <v>10.3</v>
      </c>
      <c r="AI8" s="4">
        <v>10.917999999999999</v>
      </c>
      <c r="AJ8" s="4">
        <v>15.364000000000001</v>
      </c>
      <c r="AK8" s="4">
        <v>13.398999999999999</v>
      </c>
      <c r="AM8" s="4">
        <f t="shared" si="0"/>
        <v>6.6029999999999998</v>
      </c>
      <c r="AN8" s="4">
        <f t="shared" si="1"/>
        <v>10.674342857142857</v>
      </c>
      <c r="AO8" s="4">
        <f t="shared" si="2"/>
        <v>15.712</v>
      </c>
    </row>
    <row r="9" spans="2:41" s="2" customFormat="1" x14ac:dyDescent="0.2">
      <c r="B9" s="5" t="s">
        <v>84</v>
      </c>
      <c r="C9" s="4">
        <v>51.402999999999999</v>
      </c>
      <c r="D9" s="4">
        <v>50.369</v>
      </c>
      <c r="E9" s="4">
        <v>48.441000000000003</v>
      </c>
      <c r="F9" s="4">
        <v>44.616999999999997</v>
      </c>
      <c r="G9" s="4">
        <v>44.94</v>
      </c>
      <c r="H9" s="4">
        <v>50.106999999999999</v>
      </c>
      <c r="I9" s="4">
        <v>46.691000000000003</v>
      </c>
      <c r="J9" s="4">
        <v>47.073999999999998</v>
      </c>
      <c r="K9" s="4">
        <v>48.067</v>
      </c>
      <c r="L9" s="4">
        <v>47.703000000000003</v>
      </c>
      <c r="M9" s="4">
        <v>43.631999999999998</v>
      </c>
      <c r="N9" s="4">
        <v>48.421999999999997</v>
      </c>
      <c r="O9" s="4">
        <v>51.262999999999998</v>
      </c>
      <c r="P9" s="4">
        <v>49.305999999999997</v>
      </c>
      <c r="Q9" s="4">
        <v>49.948999999999998</v>
      </c>
      <c r="R9" s="4">
        <v>51.170999999999999</v>
      </c>
      <c r="S9" s="4">
        <v>47.531999999999996</v>
      </c>
      <c r="T9" s="4">
        <v>47.448999999999998</v>
      </c>
      <c r="U9" s="4">
        <v>47.124000000000002</v>
      </c>
      <c r="V9" s="4">
        <v>48.426000000000002</v>
      </c>
      <c r="W9" s="4">
        <v>50.817999999999998</v>
      </c>
      <c r="X9" s="4">
        <v>50.966000000000001</v>
      </c>
      <c r="Y9" s="4">
        <v>46.472999999999999</v>
      </c>
      <c r="Z9" s="4">
        <v>46.08</v>
      </c>
      <c r="AA9" s="4">
        <v>43.536000000000001</v>
      </c>
      <c r="AB9" s="4">
        <v>49.018000000000001</v>
      </c>
      <c r="AC9" s="4">
        <v>48.091000000000001</v>
      </c>
      <c r="AD9" s="4">
        <v>49.860999999999997</v>
      </c>
      <c r="AE9" s="4">
        <v>51.256999999999998</v>
      </c>
      <c r="AF9" s="4">
        <v>49.183999999999997</v>
      </c>
      <c r="AG9" s="4">
        <v>48.976999999999997</v>
      </c>
      <c r="AH9" s="4">
        <v>49.404000000000003</v>
      </c>
      <c r="AI9" s="4">
        <v>47.991999999999997</v>
      </c>
      <c r="AJ9" s="4">
        <v>44.585000000000001</v>
      </c>
      <c r="AK9" s="4">
        <v>46.774999999999999</v>
      </c>
      <c r="AM9" s="4">
        <f t="shared" si="0"/>
        <v>43.536000000000001</v>
      </c>
      <c r="AN9" s="4">
        <f t="shared" si="1"/>
        <v>48.191514285714291</v>
      </c>
      <c r="AO9" s="4">
        <f t="shared" si="2"/>
        <v>51.402999999999999</v>
      </c>
    </row>
    <row r="10" spans="2:41" s="2" customFormat="1" x14ac:dyDescent="0.2">
      <c r="B10" s="5" t="s">
        <v>85</v>
      </c>
      <c r="C10" s="4">
        <v>0.23599999999999999</v>
      </c>
      <c r="D10" s="4">
        <v>0.21</v>
      </c>
      <c r="E10" s="4">
        <v>0.23599999999999999</v>
      </c>
      <c r="F10" s="4">
        <v>0.20100000000000001</v>
      </c>
      <c r="G10" s="4">
        <v>0.27400000000000002</v>
      </c>
      <c r="H10" s="4">
        <v>0.221</v>
      </c>
      <c r="I10" s="4">
        <v>0.245</v>
      </c>
      <c r="J10" s="4">
        <v>0.20300000000000001</v>
      </c>
      <c r="K10" s="4">
        <v>0.34799999999999998</v>
      </c>
      <c r="L10" s="4">
        <v>0.193</v>
      </c>
      <c r="M10" s="4">
        <v>0.255</v>
      </c>
      <c r="N10" s="4">
        <v>0.151</v>
      </c>
      <c r="O10" s="4">
        <v>0.24299999999999999</v>
      </c>
      <c r="P10" s="4">
        <v>0.25600000000000001</v>
      </c>
      <c r="Q10" s="4">
        <v>0.2</v>
      </c>
      <c r="R10" s="4">
        <v>0.249</v>
      </c>
      <c r="S10" s="4">
        <v>0.249</v>
      </c>
      <c r="T10" s="4">
        <v>0.24299999999999999</v>
      </c>
      <c r="U10" s="4">
        <v>0.24099999999999999</v>
      </c>
      <c r="V10" s="4">
        <v>0.21299999999999999</v>
      </c>
      <c r="W10" s="4">
        <v>0.221</v>
      </c>
      <c r="X10" s="4">
        <v>0.26200000000000001</v>
      </c>
      <c r="Y10" s="4">
        <v>0.249</v>
      </c>
      <c r="Z10" s="4">
        <v>0.26500000000000001</v>
      </c>
      <c r="AA10" s="4">
        <v>0.44400000000000001</v>
      </c>
      <c r="AB10" s="4">
        <v>0.16600000000000001</v>
      </c>
      <c r="AC10" s="4">
        <v>0.20799999999999999</v>
      </c>
      <c r="AD10" s="4">
        <v>0.22800000000000001</v>
      </c>
      <c r="AE10" s="4">
        <v>0.20399999999999999</v>
      </c>
      <c r="AF10" s="4">
        <v>0.16600000000000001</v>
      </c>
      <c r="AG10" s="4">
        <v>0.38900000000000001</v>
      </c>
      <c r="AH10" s="4">
        <v>0.192</v>
      </c>
      <c r="AI10" s="4">
        <v>0.186</v>
      </c>
      <c r="AJ10" s="4">
        <v>0.378</v>
      </c>
      <c r="AK10" s="4">
        <v>0.20200000000000001</v>
      </c>
      <c r="AM10" s="4">
        <f t="shared" si="0"/>
        <v>0.151</v>
      </c>
      <c r="AN10" s="4">
        <f t="shared" si="1"/>
        <v>0.24077142857142855</v>
      </c>
      <c r="AO10" s="4">
        <f t="shared" si="2"/>
        <v>0.44400000000000001</v>
      </c>
    </row>
    <row r="11" spans="2:41" s="2" customFormat="1" x14ac:dyDescent="0.2">
      <c r="B11" s="5" t="s">
        <v>86</v>
      </c>
      <c r="C11" s="4">
        <v>1.2E-2</v>
      </c>
      <c r="D11" s="4" t="s">
        <v>9</v>
      </c>
      <c r="E11" s="4">
        <v>7.0000000000000001E-3</v>
      </c>
      <c r="F11" s="4">
        <v>8.0000000000000002E-3</v>
      </c>
      <c r="G11" s="4">
        <v>2.8000000000000001E-2</v>
      </c>
      <c r="H11" s="4" t="s">
        <v>9</v>
      </c>
      <c r="I11" s="4" t="s">
        <v>9</v>
      </c>
      <c r="J11" s="4" t="s">
        <v>9</v>
      </c>
      <c r="K11" s="4" t="s">
        <v>9</v>
      </c>
      <c r="L11" s="4" t="s">
        <v>9</v>
      </c>
      <c r="M11" s="4" t="s">
        <v>9</v>
      </c>
      <c r="N11" s="4" t="s">
        <v>9</v>
      </c>
      <c r="O11" s="4" t="s">
        <v>9</v>
      </c>
      <c r="P11" s="4" t="s">
        <v>9</v>
      </c>
      <c r="Q11" s="4">
        <v>1.6E-2</v>
      </c>
      <c r="R11" s="4" t="s">
        <v>9</v>
      </c>
      <c r="S11" s="4">
        <v>1.9E-2</v>
      </c>
      <c r="T11" s="4" t="s">
        <v>9</v>
      </c>
      <c r="U11" s="4">
        <v>2.5999999999999999E-2</v>
      </c>
      <c r="V11" s="4" t="s">
        <v>9</v>
      </c>
      <c r="W11" s="4" t="s">
        <v>9</v>
      </c>
      <c r="X11" s="4" t="s">
        <v>9</v>
      </c>
      <c r="Y11" s="4" t="s">
        <v>9</v>
      </c>
      <c r="Z11" s="4" t="s">
        <v>9</v>
      </c>
      <c r="AA11" s="4">
        <v>0.05</v>
      </c>
      <c r="AB11" s="4" t="s">
        <v>9</v>
      </c>
      <c r="AC11" s="4" t="s">
        <v>9</v>
      </c>
      <c r="AD11" s="4" t="s">
        <v>9</v>
      </c>
      <c r="AE11" s="4" t="s">
        <v>9</v>
      </c>
      <c r="AF11" s="4" t="s">
        <v>9</v>
      </c>
      <c r="AG11" s="4" t="s">
        <v>9</v>
      </c>
      <c r="AH11" s="4" t="s">
        <v>9</v>
      </c>
      <c r="AI11" s="4" t="s">
        <v>9</v>
      </c>
      <c r="AJ11" s="4" t="s">
        <v>9</v>
      </c>
      <c r="AK11" s="4">
        <v>4.1000000000000002E-2</v>
      </c>
      <c r="AM11" s="4">
        <f t="shared" si="0"/>
        <v>7.0000000000000001E-3</v>
      </c>
      <c r="AN11" s="4">
        <f t="shared" si="1"/>
        <v>2.3000000000000003E-2</v>
      </c>
      <c r="AO11" s="4">
        <f t="shared" si="2"/>
        <v>0.05</v>
      </c>
    </row>
    <row r="12" spans="2:41" s="2" customFormat="1" x14ac:dyDescent="0.2">
      <c r="B12" s="5" t="s">
        <v>87</v>
      </c>
      <c r="C12" s="4">
        <v>0.215</v>
      </c>
      <c r="D12" s="4">
        <v>0.26500000000000001</v>
      </c>
      <c r="E12" s="4">
        <v>0.215</v>
      </c>
      <c r="F12" s="4">
        <v>0.193</v>
      </c>
      <c r="G12" s="4">
        <v>0.17399999999999999</v>
      </c>
      <c r="H12" s="4">
        <v>0.20200000000000001</v>
      </c>
      <c r="I12" s="4">
        <v>0.17699999999999999</v>
      </c>
      <c r="J12" s="4">
        <v>0.219</v>
      </c>
      <c r="K12" s="4">
        <v>0.23200000000000001</v>
      </c>
      <c r="L12" s="4">
        <v>0.25900000000000001</v>
      </c>
      <c r="M12" s="4">
        <v>0.17499999999999999</v>
      </c>
      <c r="N12" s="4">
        <v>0.246</v>
      </c>
      <c r="O12" s="4">
        <v>0.22900000000000001</v>
      </c>
      <c r="P12" s="4">
        <v>0.27200000000000002</v>
      </c>
      <c r="Q12" s="4">
        <v>0.22500000000000001</v>
      </c>
      <c r="R12" s="4">
        <v>0.19900000000000001</v>
      </c>
      <c r="S12" s="4">
        <v>0.224</v>
      </c>
      <c r="T12" s="4">
        <v>0.21199999999999999</v>
      </c>
      <c r="U12" s="4">
        <v>0.18</v>
      </c>
      <c r="V12" s="4">
        <v>0.23100000000000001</v>
      </c>
      <c r="W12" s="4">
        <v>0.20799999999999999</v>
      </c>
      <c r="X12" s="4">
        <v>0.20599999999999999</v>
      </c>
      <c r="Y12" s="4">
        <v>0.222</v>
      </c>
      <c r="Z12" s="4">
        <v>0.23899999999999999</v>
      </c>
      <c r="AA12" s="4">
        <v>0.182</v>
      </c>
      <c r="AB12" s="4">
        <v>0.251</v>
      </c>
      <c r="AC12" s="4">
        <v>0.23699999999999999</v>
      </c>
      <c r="AD12" s="4">
        <v>0.246</v>
      </c>
      <c r="AE12" s="4">
        <v>0.27700000000000002</v>
      </c>
      <c r="AF12" s="4">
        <v>0.222</v>
      </c>
      <c r="AG12" s="4">
        <v>0.23400000000000001</v>
      </c>
      <c r="AH12" s="4">
        <v>0.23499999999999999</v>
      </c>
      <c r="AI12" s="4">
        <v>0.223</v>
      </c>
      <c r="AJ12" s="4">
        <v>6.8000000000000005E-2</v>
      </c>
      <c r="AK12" s="4">
        <v>0.16</v>
      </c>
      <c r="AM12" s="4">
        <f t="shared" si="0"/>
        <v>6.8000000000000005E-2</v>
      </c>
      <c r="AN12" s="4">
        <f t="shared" si="1"/>
        <v>0.21582857142857148</v>
      </c>
      <c r="AO12" s="4">
        <f t="shared" si="2"/>
        <v>0.27700000000000002</v>
      </c>
    </row>
    <row r="13" spans="2:41" s="2" customFormat="1" x14ac:dyDescent="0.2">
      <c r="B13" s="5" t="s">
        <v>88</v>
      </c>
      <c r="C13" s="4">
        <v>0.16900000000000001</v>
      </c>
      <c r="D13" s="4">
        <v>0.17899999999999999</v>
      </c>
      <c r="E13" s="4">
        <v>0.223</v>
      </c>
      <c r="F13" s="4">
        <v>0.33800000000000002</v>
      </c>
      <c r="G13" s="4">
        <v>0.28000000000000003</v>
      </c>
      <c r="H13" s="4">
        <v>0.16300000000000001</v>
      </c>
      <c r="I13" s="4">
        <v>0.26900000000000002</v>
      </c>
      <c r="J13" s="4">
        <v>0.27900000000000003</v>
      </c>
      <c r="K13" s="4">
        <v>0.28100000000000003</v>
      </c>
      <c r="L13" s="4">
        <v>0.20399999999999999</v>
      </c>
      <c r="M13" s="4">
        <v>0.34200000000000003</v>
      </c>
      <c r="N13" s="4">
        <v>0.22900000000000001</v>
      </c>
      <c r="O13" s="4">
        <v>0.11899999999999999</v>
      </c>
      <c r="P13" s="4">
        <v>0.183</v>
      </c>
      <c r="Q13" s="4">
        <v>0.21199999999999999</v>
      </c>
      <c r="R13" s="4">
        <v>0.158</v>
      </c>
      <c r="S13" s="4">
        <v>0.26200000000000001</v>
      </c>
      <c r="T13" s="4">
        <v>0.23100000000000001</v>
      </c>
      <c r="U13" s="4">
        <v>0.29099999999999998</v>
      </c>
      <c r="V13" s="4">
        <v>0.23200000000000001</v>
      </c>
      <c r="W13" s="4">
        <v>0.16</v>
      </c>
      <c r="X13" s="4">
        <v>0.16</v>
      </c>
      <c r="Y13" s="4">
        <v>0.26300000000000001</v>
      </c>
      <c r="Z13" s="4">
        <v>0.28299999999999997</v>
      </c>
      <c r="AA13" s="4">
        <v>0.32500000000000001</v>
      </c>
      <c r="AB13" s="4">
        <v>0.23499999999999999</v>
      </c>
      <c r="AC13" s="4">
        <v>0.23</v>
      </c>
      <c r="AD13" s="4">
        <v>0.191</v>
      </c>
      <c r="AE13" s="4">
        <v>0.157</v>
      </c>
      <c r="AF13" s="4">
        <v>0.23</v>
      </c>
      <c r="AG13" s="4">
        <v>0.223</v>
      </c>
      <c r="AH13" s="4">
        <v>0.23799999999999999</v>
      </c>
      <c r="AI13" s="4">
        <v>0.252</v>
      </c>
      <c r="AJ13" s="4">
        <v>0.24099999999999999</v>
      </c>
      <c r="AK13" s="4">
        <v>0.27600000000000002</v>
      </c>
      <c r="AM13" s="4">
        <f t="shared" si="0"/>
        <v>0.11899999999999999</v>
      </c>
      <c r="AN13" s="4">
        <f t="shared" si="1"/>
        <v>0.23165714285714292</v>
      </c>
      <c r="AO13" s="4">
        <f t="shared" si="2"/>
        <v>0.34200000000000003</v>
      </c>
    </row>
    <row r="14" spans="2:41" s="2" customFormat="1" x14ac:dyDescent="0.2">
      <c r="B14" s="5" t="s">
        <v>89</v>
      </c>
      <c r="C14" s="4" t="s">
        <v>105</v>
      </c>
      <c r="D14" s="4">
        <v>6.0000000000000001E-3</v>
      </c>
      <c r="E14" s="4">
        <v>0</v>
      </c>
      <c r="F14" s="4">
        <v>0</v>
      </c>
      <c r="G14" s="4">
        <v>1.0999999999999999E-2</v>
      </c>
      <c r="H14" s="19" t="s">
        <v>105</v>
      </c>
      <c r="I14" s="4">
        <v>6.0000000000000001E-3</v>
      </c>
      <c r="J14" s="4">
        <v>1.2999999999999999E-2</v>
      </c>
      <c r="K14" s="19" t="s">
        <v>105</v>
      </c>
      <c r="L14" s="4">
        <v>5.0000000000000001E-3</v>
      </c>
      <c r="M14" s="19" t="s">
        <v>105</v>
      </c>
      <c r="N14" s="19" t="s">
        <v>105</v>
      </c>
      <c r="O14" s="19" t="s">
        <v>105</v>
      </c>
      <c r="P14" s="19" t="s">
        <v>105</v>
      </c>
      <c r="Q14" s="19" t="s">
        <v>105</v>
      </c>
      <c r="R14" s="4">
        <v>1.6E-2</v>
      </c>
      <c r="S14" s="19" t="s">
        <v>105</v>
      </c>
      <c r="T14" s="19" t="s">
        <v>105</v>
      </c>
      <c r="U14" s="4">
        <v>5.0000000000000001E-3</v>
      </c>
      <c r="V14" s="4" t="s">
        <v>106</v>
      </c>
      <c r="W14" s="4" t="s">
        <v>106</v>
      </c>
      <c r="X14" s="4" t="s">
        <v>106</v>
      </c>
      <c r="Y14" s="4" t="s">
        <v>106</v>
      </c>
      <c r="Z14" s="4" t="s">
        <v>106</v>
      </c>
      <c r="AA14" s="4" t="s">
        <v>106</v>
      </c>
      <c r="AB14" s="4" t="s">
        <v>106</v>
      </c>
      <c r="AC14" s="4" t="s">
        <v>106</v>
      </c>
      <c r="AD14" s="4" t="s">
        <v>106</v>
      </c>
      <c r="AE14" s="4" t="s">
        <v>106</v>
      </c>
      <c r="AF14" s="4" t="s">
        <v>106</v>
      </c>
      <c r="AG14" s="4" t="s">
        <v>106</v>
      </c>
      <c r="AH14" s="4" t="s">
        <v>106</v>
      </c>
      <c r="AI14" s="4" t="s">
        <v>106</v>
      </c>
      <c r="AJ14" s="4" t="s">
        <v>106</v>
      </c>
      <c r="AK14" s="4" t="s">
        <v>106</v>
      </c>
      <c r="AM14" s="4">
        <f t="shared" si="0"/>
        <v>0</v>
      </c>
      <c r="AN14" s="4">
        <f t="shared" si="1"/>
        <v>6.888888888888888E-3</v>
      </c>
      <c r="AO14" s="4">
        <f t="shared" si="2"/>
        <v>1.6E-2</v>
      </c>
    </row>
    <row r="15" spans="2:41" s="20" customFormat="1" x14ac:dyDescent="0.2">
      <c r="B15" s="6" t="s">
        <v>168</v>
      </c>
      <c r="C15" s="19" t="s">
        <v>105</v>
      </c>
      <c r="D15" s="19" t="s">
        <v>105</v>
      </c>
      <c r="E15" s="19" t="s">
        <v>105</v>
      </c>
      <c r="F15" s="19">
        <v>1.48308E-2</v>
      </c>
      <c r="G15" s="19">
        <v>2.2572800000000001E-2</v>
      </c>
      <c r="H15" s="19" t="s">
        <v>105</v>
      </c>
      <c r="I15" s="19" t="s">
        <v>105</v>
      </c>
      <c r="J15" s="19" t="s">
        <v>105</v>
      </c>
      <c r="K15" s="19" t="s">
        <v>105</v>
      </c>
      <c r="L15" s="19" t="s">
        <v>105</v>
      </c>
      <c r="M15" s="19" t="s">
        <v>105</v>
      </c>
      <c r="N15" s="19" t="s">
        <v>105</v>
      </c>
      <c r="O15" s="19" t="s">
        <v>105</v>
      </c>
      <c r="P15" s="19">
        <v>7.3659999999999993E-3</v>
      </c>
      <c r="Q15" s="19" t="s">
        <v>105</v>
      </c>
      <c r="R15" s="19" t="s">
        <v>105</v>
      </c>
      <c r="S15" s="19">
        <v>1.0019600000000002E-2</v>
      </c>
      <c r="T15" s="19">
        <v>8.0219999999999979E-3</v>
      </c>
      <c r="U15" s="19">
        <v>1.7527600000000001E-2</v>
      </c>
      <c r="V15" s="19">
        <v>1.6E-2</v>
      </c>
      <c r="W15" s="19" t="s">
        <v>105</v>
      </c>
      <c r="X15" s="19" t="s">
        <v>105</v>
      </c>
      <c r="Y15" s="19">
        <v>1.2999999999999999E-2</v>
      </c>
      <c r="Z15" s="19" t="s">
        <v>105</v>
      </c>
      <c r="AA15" s="19">
        <v>2.1999999999999999E-2</v>
      </c>
      <c r="AB15" s="19">
        <v>1.2E-2</v>
      </c>
      <c r="AC15" s="19" t="s">
        <v>105</v>
      </c>
      <c r="AD15" s="19" t="s">
        <v>105</v>
      </c>
      <c r="AE15" s="19">
        <v>1.0999999999999999E-2</v>
      </c>
      <c r="AF15" s="19" t="s">
        <v>105</v>
      </c>
      <c r="AG15" s="19" t="s">
        <v>105</v>
      </c>
      <c r="AH15" s="19" t="s">
        <v>105</v>
      </c>
      <c r="AI15" s="19" t="s">
        <v>105</v>
      </c>
      <c r="AJ15" s="19">
        <v>1.6E-2</v>
      </c>
      <c r="AK15" s="19">
        <v>1.2999999999999999E-2</v>
      </c>
    </row>
    <row r="16" spans="2:41" s="20" customFormat="1" x14ac:dyDescent="0.2">
      <c r="B16" s="6" t="s">
        <v>90</v>
      </c>
      <c r="C16" s="19" t="s">
        <v>105</v>
      </c>
      <c r="D16" s="19">
        <v>1.4999999999999999E-2</v>
      </c>
      <c r="E16" s="19">
        <v>1.4999999999999999E-2</v>
      </c>
      <c r="F16" s="19" t="s">
        <v>105</v>
      </c>
      <c r="G16" s="19" t="s">
        <v>105</v>
      </c>
      <c r="H16" s="19" t="s">
        <v>105</v>
      </c>
      <c r="I16" s="19" t="s">
        <v>105</v>
      </c>
      <c r="J16" s="19" t="s">
        <v>105</v>
      </c>
      <c r="K16" s="19" t="s">
        <v>105</v>
      </c>
      <c r="L16" s="19" t="s">
        <v>105</v>
      </c>
      <c r="M16" s="19" t="s">
        <v>105</v>
      </c>
      <c r="N16" s="19" t="s">
        <v>105</v>
      </c>
      <c r="O16" s="19" t="s">
        <v>105</v>
      </c>
      <c r="P16" s="19" t="s">
        <v>105</v>
      </c>
      <c r="Q16" s="19" t="s">
        <v>105</v>
      </c>
      <c r="R16" s="19">
        <v>1.4999999999999999E-2</v>
      </c>
      <c r="S16" s="19">
        <v>3.0000000000000001E-3</v>
      </c>
      <c r="T16" s="19">
        <v>0.02</v>
      </c>
      <c r="U16" s="19" t="s">
        <v>105</v>
      </c>
      <c r="V16" s="19">
        <v>1.6E-2</v>
      </c>
      <c r="W16" s="19" t="s">
        <v>105</v>
      </c>
      <c r="X16" s="19" t="s">
        <v>105</v>
      </c>
      <c r="Y16" s="19" t="s">
        <v>105</v>
      </c>
      <c r="Z16" s="19" t="s">
        <v>105</v>
      </c>
      <c r="AA16" s="19" t="s">
        <v>105</v>
      </c>
      <c r="AB16" s="19" t="s">
        <v>105</v>
      </c>
      <c r="AC16" s="19" t="s">
        <v>105</v>
      </c>
      <c r="AD16" s="19" t="s">
        <v>105</v>
      </c>
      <c r="AE16" s="19" t="s">
        <v>105</v>
      </c>
      <c r="AF16" s="19" t="s">
        <v>105</v>
      </c>
      <c r="AG16" s="19" t="s">
        <v>105</v>
      </c>
      <c r="AH16" s="19" t="s">
        <v>105</v>
      </c>
      <c r="AI16" s="19" t="s">
        <v>105</v>
      </c>
      <c r="AJ16" s="19" t="s">
        <v>105</v>
      </c>
      <c r="AK16" s="19" t="s">
        <v>105</v>
      </c>
      <c r="AM16" s="19">
        <f>MIN(C16:AK16)</f>
        <v>3.0000000000000001E-3</v>
      </c>
      <c r="AN16" s="4">
        <f>AVERAGE(C16:AK16)</f>
        <v>1.4E-2</v>
      </c>
      <c r="AO16" s="19">
        <f>MAX(C16:AK16)</f>
        <v>0.02</v>
      </c>
    </row>
    <row r="17" spans="2:41" s="2" customFormat="1" x14ac:dyDescent="0.2">
      <c r="B17" s="5" t="s">
        <v>0</v>
      </c>
      <c r="C17" s="4">
        <f>SUM(C5:C16)</f>
        <v>100.85900000000001</v>
      </c>
      <c r="D17" s="4">
        <f t="shared" ref="D17:U17" si="3">SUM(D5:D16)</f>
        <v>101.35199999999999</v>
      </c>
      <c r="E17" s="4">
        <f t="shared" si="3"/>
        <v>100.41500000000001</v>
      </c>
      <c r="F17" s="4">
        <f t="shared" si="3"/>
        <v>100.19383079999997</v>
      </c>
      <c r="G17" s="4">
        <f t="shared" si="3"/>
        <v>101.09557280000001</v>
      </c>
      <c r="H17" s="4">
        <f t="shared" si="3"/>
        <v>99.052999999999997</v>
      </c>
      <c r="I17" s="4">
        <f t="shared" si="3"/>
        <v>99.78300000000003</v>
      </c>
      <c r="J17" s="4">
        <f t="shared" si="3"/>
        <v>99.376000000000005</v>
      </c>
      <c r="K17" s="4">
        <f>SUM(K5:K16)</f>
        <v>101.331</v>
      </c>
      <c r="L17" s="4">
        <f t="shared" si="3"/>
        <v>99.749999999999986</v>
      </c>
      <c r="M17" s="4">
        <f t="shared" si="3"/>
        <v>99.904999999999987</v>
      </c>
      <c r="N17" s="4">
        <f t="shared" si="3"/>
        <v>100.00999999999998</v>
      </c>
      <c r="O17" s="4">
        <f t="shared" si="3"/>
        <v>100.705</v>
      </c>
      <c r="P17" s="4">
        <f t="shared" si="3"/>
        <v>100.41536600000002</v>
      </c>
      <c r="Q17" s="4">
        <f t="shared" si="3"/>
        <v>100.447</v>
      </c>
      <c r="R17" s="4">
        <f t="shared" si="3"/>
        <v>100.274</v>
      </c>
      <c r="S17" s="4">
        <f t="shared" si="3"/>
        <v>100.36501960000001</v>
      </c>
      <c r="T17" s="4">
        <f t="shared" si="3"/>
        <v>100.66802199999999</v>
      </c>
      <c r="U17" s="4">
        <f t="shared" si="3"/>
        <v>101.11852759999999</v>
      </c>
      <c r="V17" s="4">
        <f t="shared" ref="V17" si="4">SUM(V5:V16)</f>
        <v>99.625</v>
      </c>
      <c r="W17" s="4">
        <f t="shared" ref="W17" si="5">SUM(W5:W16)</f>
        <v>98.774000000000001</v>
      </c>
      <c r="X17" s="4">
        <f t="shared" ref="X17" si="6">SUM(X5:X16)</f>
        <v>100.11300000000001</v>
      </c>
      <c r="Y17" s="4">
        <f t="shared" ref="Y17" si="7">SUM(Y5:Y16)</f>
        <v>99.286999999999992</v>
      </c>
      <c r="Z17" s="4">
        <f t="shared" ref="Z17" si="8">SUM(Z5:Z16)</f>
        <v>99.739000000000004</v>
      </c>
      <c r="AA17" s="4">
        <f t="shared" ref="AA17" si="9">SUM(AA5:AA16)</f>
        <v>100.06300000000002</v>
      </c>
      <c r="AB17" s="4">
        <f t="shared" ref="AB17" si="10">SUM(AB5:AB16)</f>
        <v>101.503</v>
      </c>
      <c r="AC17" s="4">
        <f t="shared" ref="AC17" si="11">SUM(AC5:AC16)</f>
        <v>99.281999999999996</v>
      </c>
      <c r="AD17" s="4">
        <f t="shared" ref="AD17" si="12">SUM(AD5:AD16)</f>
        <v>99.551999999999992</v>
      </c>
      <c r="AE17" s="4">
        <f t="shared" ref="AE17" si="13">SUM(AE5:AE16)</f>
        <v>99.831999999999979</v>
      </c>
      <c r="AF17" s="4">
        <f t="shared" ref="AF17" si="14">SUM(AF5:AF16)</f>
        <v>100.43099999999998</v>
      </c>
      <c r="AG17" s="4">
        <f t="shared" ref="AG17" si="15">SUM(AG5:AG16)</f>
        <v>100.45199999999998</v>
      </c>
      <c r="AH17" s="4">
        <f t="shared" ref="AH17" si="16">SUM(AH5:AH16)</f>
        <v>100.88299999999998</v>
      </c>
      <c r="AI17" s="4">
        <f t="shared" ref="AI17" si="17">SUM(AI5:AI16)</f>
        <v>99.162999999999997</v>
      </c>
      <c r="AJ17" s="4">
        <f t="shared" ref="AJ17" si="18">SUM(AJ5:AJ16)</f>
        <v>100.28</v>
      </c>
      <c r="AK17" s="4">
        <f t="shared" ref="AK17" si="19">SUM(AK5:AK16)</f>
        <v>101.23099999999999</v>
      </c>
      <c r="AM17" s="4"/>
      <c r="AN17" s="4"/>
      <c r="AO17" s="4"/>
    </row>
    <row r="18" spans="2:41" s="10" customFormat="1" x14ac:dyDescent="0.2">
      <c r="B18" s="7" t="s">
        <v>198</v>
      </c>
      <c r="C18" s="21">
        <v>92.524614992952621</v>
      </c>
      <c r="D18" s="21">
        <v>90.728110019885037</v>
      </c>
      <c r="E18" s="21">
        <v>88.914810348393914</v>
      </c>
      <c r="F18" s="21">
        <v>83.893123019102873</v>
      </c>
      <c r="G18" s="21">
        <v>83.613697080334603</v>
      </c>
      <c r="H18" s="21">
        <v>91.849810293340255</v>
      </c>
      <c r="I18" s="21">
        <v>86.936112213713301</v>
      </c>
      <c r="J18" s="21">
        <v>87.904958324390719</v>
      </c>
      <c r="K18" s="21">
        <v>88.464259755406829</v>
      </c>
      <c r="L18" s="21">
        <v>88.593486646644564</v>
      </c>
      <c r="M18" s="21">
        <v>83.295788629681951</v>
      </c>
      <c r="N18" s="21">
        <v>89.249905630598775</v>
      </c>
      <c r="O18" s="21">
        <v>92.80047674542827</v>
      </c>
      <c r="P18" s="21">
        <v>90.354580019308088</v>
      </c>
      <c r="Q18" s="21">
        <v>91.082764943074011</v>
      </c>
      <c r="R18" s="21">
        <v>92.880984632775608</v>
      </c>
      <c r="S18" s="21">
        <v>87.935425969683138</v>
      </c>
      <c r="T18" s="21">
        <v>87.920524655133576</v>
      </c>
      <c r="U18" s="21">
        <v>87.097404628540346</v>
      </c>
      <c r="V18" s="21">
        <v>90.436310264853915</v>
      </c>
      <c r="W18" s="21">
        <v>92.719244324856007</v>
      </c>
      <c r="X18" s="21">
        <v>93.229521656220399</v>
      </c>
      <c r="Y18" s="21">
        <v>87.852307455470395</v>
      </c>
      <c r="Z18" s="21">
        <v>87.242607589359054</v>
      </c>
      <c r="AA18" s="21">
        <v>84.467683297867765</v>
      </c>
      <c r="AB18" s="21">
        <v>89.799870019968566</v>
      </c>
      <c r="AC18" s="21">
        <v>88.937074260842721</v>
      </c>
      <c r="AD18" s="21">
        <v>91.018113328203</v>
      </c>
      <c r="AE18" s="21">
        <v>92.730996321608302</v>
      </c>
      <c r="AF18" s="21">
        <v>89.544772132977528</v>
      </c>
      <c r="AG18" s="21">
        <v>89.953977314890651</v>
      </c>
      <c r="AH18" s="21">
        <v>89.536426725892255</v>
      </c>
      <c r="AI18" s="21">
        <v>88.690197685151333</v>
      </c>
      <c r="AJ18" s="21">
        <v>83.810947609596425</v>
      </c>
      <c r="AK18" s="21">
        <v>86.16457536532377</v>
      </c>
      <c r="AM18" s="21">
        <f>MIN(C18:AK18)</f>
        <v>83.295788629681951</v>
      </c>
      <c r="AN18" s="21">
        <f>AVERAGE(C18:AK18)</f>
        <v>88.919298968613447</v>
      </c>
      <c r="AO18" s="21">
        <f>MAX(C18:AK18)</f>
        <v>93.229521656220399</v>
      </c>
    </row>
    <row r="19" spans="2:41" s="10" customFormat="1" x14ac:dyDescent="0.2">
      <c r="B19" s="7" t="s">
        <v>102</v>
      </c>
      <c r="C19" s="21">
        <f>C8/C13</f>
        <v>43.840236686390526</v>
      </c>
      <c r="D19" s="21">
        <f t="shared" ref="D19:U19" si="20">D8/D13</f>
        <v>51.30167597765363</v>
      </c>
      <c r="E19" s="21">
        <f t="shared" si="20"/>
        <v>48.313901345291477</v>
      </c>
      <c r="F19" s="21">
        <f t="shared" si="20"/>
        <v>45.213017751479285</v>
      </c>
      <c r="G19" s="21">
        <f t="shared" si="20"/>
        <v>56.114285714285707</v>
      </c>
      <c r="H19" s="21">
        <f t="shared" si="20"/>
        <v>48.662576687116562</v>
      </c>
      <c r="I19" s="21">
        <f t="shared" si="20"/>
        <v>46.531598513011147</v>
      </c>
      <c r="J19" s="21">
        <f t="shared" si="20"/>
        <v>41.41577060931899</v>
      </c>
      <c r="K19" s="21">
        <f t="shared" si="20"/>
        <v>39.793594306049819</v>
      </c>
      <c r="L19" s="21">
        <f t="shared" si="20"/>
        <v>53.710784313725497</v>
      </c>
      <c r="M19" s="21">
        <f t="shared" si="20"/>
        <v>45.643274853801167</v>
      </c>
      <c r="N19" s="21">
        <f t="shared" si="20"/>
        <v>45.436681222707421</v>
      </c>
      <c r="O19" s="21">
        <f t="shared" si="20"/>
        <v>59.621848739495796</v>
      </c>
      <c r="P19" s="21">
        <f t="shared" si="20"/>
        <v>51.311475409836071</v>
      </c>
      <c r="Q19" s="21">
        <f t="shared" si="20"/>
        <v>41.150943396226417</v>
      </c>
      <c r="R19" s="21">
        <f t="shared" si="20"/>
        <v>44.284810126582279</v>
      </c>
      <c r="S19" s="21">
        <f t="shared" si="20"/>
        <v>44.404580152671755</v>
      </c>
      <c r="T19" s="21">
        <f t="shared" si="20"/>
        <v>50.346320346320347</v>
      </c>
      <c r="U19" s="21">
        <f t="shared" si="20"/>
        <v>42.797250859106533</v>
      </c>
      <c r="V19" s="21">
        <f t="shared" ref="V19:AK19" si="21">V8/V13</f>
        <v>39.37931034482758</v>
      </c>
      <c r="W19" s="21">
        <f t="shared" si="21"/>
        <v>44.493749999999999</v>
      </c>
      <c r="X19" s="21">
        <f t="shared" si="21"/>
        <v>41.268749999999997</v>
      </c>
      <c r="Y19" s="21">
        <f t="shared" si="21"/>
        <v>43.589353612167301</v>
      </c>
      <c r="Z19" s="21">
        <f t="shared" si="21"/>
        <v>42.477031802120145</v>
      </c>
      <c r="AA19" s="21">
        <f t="shared" si="21"/>
        <v>43.944615384615382</v>
      </c>
      <c r="AB19" s="21">
        <f t="shared" si="21"/>
        <v>42.268085106382983</v>
      </c>
      <c r="AC19" s="21">
        <f t="shared" si="21"/>
        <v>46.4</v>
      </c>
      <c r="AD19" s="21">
        <f t="shared" si="21"/>
        <v>45.958115183246072</v>
      </c>
      <c r="AE19" s="21">
        <f t="shared" si="21"/>
        <v>45.656050955414017</v>
      </c>
      <c r="AF19" s="21">
        <f t="shared" si="21"/>
        <v>44.543478260869563</v>
      </c>
      <c r="AG19" s="21">
        <f t="shared" si="21"/>
        <v>43.75784753363228</v>
      </c>
      <c r="AH19" s="21">
        <f t="shared" si="21"/>
        <v>43.27731092436975</v>
      </c>
      <c r="AI19" s="21">
        <f t="shared" si="21"/>
        <v>43.325396825396822</v>
      </c>
      <c r="AJ19" s="21">
        <f t="shared" si="21"/>
        <v>63.751037344398348</v>
      </c>
      <c r="AK19" s="21">
        <f t="shared" si="21"/>
        <v>48.547101449275353</v>
      </c>
      <c r="AM19" s="21">
        <f>MIN(C19:AK19)</f>
        <v>39.37931034482758</v>
      </c>
      <c r="AN19" s="21">
        <f>AVERAGE(C19:AK19)</f>
        <v>46.358053192508166</v>
      </c>
      <c r="AO19" s="21">
        <f>MAX(C19:AK19)</f>
        <v>63.751037344398348</v>
      </c>
    </row>
    <row r="20" spans="2:41" x14ac:dyDescent="0.2">
      <c r="B20" s="8"/>
      <c r="V20" s="18"/>
      <c r="W20" s="18"/>
      <c r="X20" s="18"/>
      <c r="Y20" s="18"/>
      <c r="Z20" s="18"/>
      <c r="AA20" s="18"/>
      <c r="AB20" s="18"/>
      <c r="AC20" s="18"/>
      <c r="AD20" s="18"/>
      <c r="AE20" s="18"/>
      <c r="AF20" s="18"/>
      <c r="AG20" s="18"/>
      <c r="AH20" s="18"/>
      <c r="AI20" s="18"/>
      <c r="AJ20" s="18"/>
      <c r="AK20" s="18"/>
    </row>
    <row r="21" spans="2:41" x14ac:dyDescent="0.2">
      <c r="B21" s="8" t="s">
        <v>103</v>
      </c>
      <c r="V21" s="18"/>
      <c r="W21" s="18"/>
      <c r="X21" s="18"/>
      <c r="Y21" s="18"/>
      <c r="Z21" s="18"/>
      <c r="AA21" s="18"/>
      <c r="AB21" s="18"/>
      <c r="AC21" s="18"/>
      <c r="AD21" s="18"/>
      <c r="AE21" s="18"/>
      <c r="AF21" s="18"/>
      <c r="AG21" s="18"/>
      <c r="AH21" s="18"/>
      <c r="AI21" s="18"/>
      <c r="AJ21" s="18"/>
      <c r="AK21" s="18"/>
    </row>
    <row r="22" spans="2:41" x14ac:dyDescent="0.2">
      <c r="B22" s="6" t="s">
        <v>91</v>
      </c>
      <c r="C22" s="19">
        <v>0.99398737404139936</v>
      </c>
      <c r="D22" s="19">
        <v>0.99066501287120912</v>
      </c>
      <c r="E22" s="19">
        <v>0.99155059676052515</v>
      </c>
      <c r="F22" s="19">
        <v>0.99231316061104713</v>
      </c>
      <c r="G22" s="19">
        <v>0.98847073402195751</v>
      </c>
      <c r="H22" s="19">
        <v>0.99016309859124807</v>
      </c>
      <c r="I22" s="19">
        <v>0.98819036085955003</v>
      </c>
      <c r="J22" s="19">
        <v>0.99176817676002349</v>
      </c>
      <c r="K22" s="19">
        <v>1.0007644516532592</v>
      </c>
      <c r="L22" s="19">
        <v>0.99698579976292334</v>
      </c>
      <c r="M22" s="19">
        <v>1.0031963682381229</v>
      </c>
      <c r="N22" s="19">
        <v>0.99570269770827402</v>
      </c>
      <c r="O22" s="19">
        <v>1.0017284309102061</v>
      </c>
      <c r="P22" s="19">
        <v>0.99695713567621258</v>
      </c>
      <c r="Q22" s="19">
        <v>0.99719664387496698</v>
      </c>
      <c r="R22" s="19">
        <v>0.99939674986446414</v>
      </c>
      <c r="S22" s="19">
        <v>0.99512464522590305</v>
      </c>
      <c r="T22" s="19">
        <v>1.0009288022428546</v>
      </c>
      <c r="U22" s="19">
        <v>0.99874576046436114</v>
      </c>
      <c r="V22" s="19">
        <v>1.0111031243211168</v>
      </c>
      <c r="W22" s="19">
        <v>0.98480852505100558</v>
      </c>
      <c r="X22" s="19">
        <v>1.0080775686579286</v>
      </c>
      <c r="Y22" s="19">
        <v>1.0070309143995311</v>
      </c>
      <c r="Z22" s="19">
        <v>1.0102097179175336</v>
      </c>
      <c r="AA22" s="19">
        <v>1.015072630399777</v>
      </c>
      <c r="AB22" s="19">
        <v>1.008552283330558</v>
      </c>
      <c r="AC22" s="19">
        <v>0.9878961763611851</v>
      </c>
      <c r="AD22" s="19">
        <v>0.98610923615595858</v>
      </c>
      <c r="AE22" s="19">
        <v>0.98745117551508887</v>
      </c>
      <c r="AF22" s="19">
        <v>0.98704628587588583</v>
      </c>
      <c r="AG22" s="19">
        <v>0.9869585708754065</v>
      </c>
      <c r="AH22" s="19">
        <v>0.98616919062304176</v>
      </c>
      <c r="AI22" s="19">
        <v>0.98447856529504219</v>
      </c>
      <c r="AJ22" s="19">
        <v>0.98906638088947074</v>
      </c>
      <c r="AK22" s="19">
        <v>0.98843586873152878</v>
      </c>
    </row>
    <row r="23" spans="2:41" x14ac:dyDescent="0.2">
      <c r="B23" s="6" t="s">
        <v>92</v>
      </c>
      <c r="C23" s="19">
        <v>1.1908372275735806E-3</v>
      </c>
      <c r="D23" s="19">
        <v>8.5366392710852477E-4</v>
      </c>
      <c r="E23" s="19">
        <v>1.9680211873890838E-3</v>
      </c>
      <c r="F23" s="19">
        <v>5.0383823498657669E-4</v>
      </c>
      <c r="G23" s="19">
        <v>3.8263257596141202E-4</v>
      </c>
      <c r="H23" s="19">
        <v>2.7808308802157477E-3</v>
      </c>
      <c r="I23" s="19">
        <v>5.2593550537429609E-3</v>
      </c>
      <c r="J23" s="19">
        <v>3.8763137206630324E-3</v>
      </c>
      <c r="K23" s="19">
        <v>1.6930994281335271E-3</v>
      </c>
      <c r="L23" s="19">
        <v>1.253043443425794E-3</v>
      </c>
      <c r="M23" s="19">
        <v>1.3970895307491467E-3</v>
      </c>
      <c r="N23" s="19">
        <v>1.3624705295000193E-3</v>
      </c>
      <c r="O23" s="19">
        <v>4.2482745019812657E-4</v>
      </c>
      <c r="P23" s="19">
        <v>1.2356326264482587E-3</v>
      </c>
      <c r="Q23" s="19">
        <v>8.5899919748758926E-4</v>
      </c>
      <c r="R23" s="19">
        <v>1.138071661306675E-3</v>
      </c>
      <c r="S23" s="19">
        <v>4.9417035772624082E-4</v>
      </c>
      <c r="T23" s="19">
        <v>9.2596654177247223E-4</v>
      </c>
      <c r="U23" s="19">
        <v>8.6801008053381942E-4</v>
      </c>
      <c r="V23" s="19">
        <v>1.2998805272376546E-3</v>
      </c>
      <c r="W23" s="19">
        <v>3.7075096184164907E-3</v>
      </c>
      <c r="X23" s="19">
        <v>1.4488414608852692E-3</v>
      </c>
      <c r="Y23" s="19">
        <v>1.2023275502291827E-3</v>
      </c>
      <c r="Z23" s="19">
        <v>1.2869035195030634E-3</v>
      </c>
      <c r="AA23" s="19">
        <v>1.2542960460748232E-2</v>
      </c>
      <c r="AB23" s="19">
        <v>1.3649103575572681E-3</v>
      </c>
      <c r="AC23" s="19">
        <v>1.0251369821383633E-3</v>
      </c>
      <c r="AD23" s="19">
        <v>1.5635961547444425E-3</v>
      </c>
      <c r="AE23" s="19">
        <v>1.3180356461548288E-3</v>
      </c>
      <c r="AF23" s="19">
        <v>2.0214569991645224E-3</v>
      </c>
      <c r="AG23" s="19">
        <v>1.2847170655657649E-2</v>
      </c>
      <c r="AH23" s="19">
        <v>1.1503510006306563E-3</v>
      </c>
      <c r="AI23" s="19">
        <v>1.6743049693153211E-3</v>
      </c>
      <c r="AJ23" s="19">
        <v>6.3382261086985118E-3</v>
      </c>
      <c r="AK23" s="19">
        <v>5.3463735785290976E-3</v>
      </c>
    </row>
    <row r="24" spans="2:41" x14ac:dyDescent="0.2">
      <c r="B24" s="6" t="s">
        <v>93</v>
      </c>
      <c r="C24" s="19">
        <v>9.9501764016332486E-4</v>
      </c>
      <c r="D24" s="19">
        <v>1.1438556005047577E-3</v>
      </c>
      <c r="E24" s="19">
        <v>1.052593516836707E-3</v>
      </c>
      <c r="F24" s="19">
        <v>1.1724622489692768E-3</v>
      </c>
      <c r="G24" s="19">
        <v>1.1268207032705765E-3</v>
      </c>
      <c r="H24" s="19">
        <v>8.3172706959850858E-4</v>
      </c>
      <c r="I24" s="19">
        <v>1.1248527855499181E-3</v>
      </c>
      <c r="J24" s="19">
        <v>1.8175304671469261E-3</v>
      </c>
      <c r="K24" s="19">
        <v>1.0986179230662895E-3</v>
      </c>
      <c r="L24" s="19">
        <v>1.1713945534883926E-3</v>
      </c>
      <c r="M24" s="19">
        <v>1.2897343631133463E-3</v>
      </c>
      <c r="N24" s="19">
        <v>5.1790758167769913E-4</v>
      </c>
      <c r="O24" s="19">
        <v>9.9391439242736104E-4</v>
      </c>
      <c r="P24" s="19">
        <v>1.2467942836617372E-3</v>
      </c>
      <c r="Q24" s="19">
        <v>8.2214608923893205E-4</v>
      </c>
      <c r="R24" s="19">
        <v>5.4462284036677219E-4</v>
      </c>
      <c r="S24" s="19">
        <v>1.2612513980167495E-3</v>
      </c>
      <c r="T24" s="19">
        <v>1.3847505862617073E-3</v>
      </c>
      <c r="U24" s="19">
        <v>1.2369247939181061E-3</v>
      </c>
      <c r="V24" s="19">
        <v>1.0321526436472177E-3</v>
      </c>
      <c r="W24" s="19">
        <v>8.8711215985765859E-4</v>
      </c>
      <c r="X24" s="19">
        <v>7.7944257290264273E-4</v>
      </c>
      <c r="Y24" s="19">
        <v>1.6653055396879056E-3</v>
      </c>
      <c r="Z24" s="19">
        <v>1.8475384474428706E-3</v>
      </c>
      <c r="AA24" s="19">
        <v>3.0810537892761716E-3</v>
      </c>
      <c r="AB24" s="19">
        <v>6.8946379701326232E-4</v>
      </c>
      <c r="AC24" s="19">
        <v>1.0652552679591486E-3</v>
      </c>
      <c r="AD24" s="19">
        <v>1.0346270746292463E-3</v>
      </c>
      <c r="AE24" s="19">
        <v>1.7368323819539071E-3</v>
      </c>
      <c r="AF24" s="19">
        <v>5.5278048198036567E-4</v>
      </c>
      <c r="AG24" s="19">
        <v>7.9032563352079185E-4</v>
      </c>
      <c r="AH24" s="19">
        <v>1.0826482370805857E-3</v>
      </c>
      <c r="AI24" s="19">
        <v>6.3724084630572674E-4</v>
      </c>
      <c r="AJ24" s="19">
        <v>1.0582955253721433E-3</v>
      </c>
      <c r="AK24" s="19">
        <v>1.6315077050229399E-3</v>
      </c>
    </row>
    <row r="25" spans="2:41" x14ac:dyDescent="0.2">
      <c r="B25" s="6" t="s">
        <v>94</v>
      </c>
      <c r="C25" s="19">
        <v>0.14906161631548073</v>
      </c>
      <c r="D25" s="19">
        <v>0.18541863447411108</v>
      </c>
      <c r="E25" s="19">
        <v>0.22125900085851408</v>
      </c>
      <c r="F25" s="19">
        <v>0.32138493453853872</v>
      </c>
      <c r="G25" s="19">
        <v>0.32815058167448541</v>
      </c>
      <c r="H25" s="19">
        <v>0.16303812372056797</v>
      </c>
      <c r="I25" s="19">
        <v>0.26096534002964472</v>
      </c>
      <c r="J25" s="19">
        <v>0.24077869472856489</v>
      </c>
      <c r="K25" s="19">
        <v>0.2276947714580074</v>
      </c>
      <c r="L25" s="19">
        <v>0.22656480841751869</v>
      </c>
      <c r="M25" s="19">
        <v>0.32925501767136028</v>
      </c>
      <c r="N25" s="19">
        <v>0.21402990688038528</v>
      </c>
      <c r="O25" s="19">
        <v>0.14258598179726437</v>
      </c>
      <c r="P25" s="19">
        <v>0.19146509986792576</v>
      </c>
      <c r="Q25" s="19">
        <v>0.17725164689575953</v>
      </c>
      <c r="R25" s="19">
        <v>0.14126175925800652</v>
      </c>
      <c r="S25" s="19">
        <v>0.23997165571727511</v>
      </c>
      <c r="T25" s="19">
        <v>0.23879660584781004</v>
      </c>
      <c r="U25" s="19">
        <v>0.25569103094867263</v>
      </c>
      <c r="V25" s="19">
        <v>0.18726220538426955</v>
      </c>
      <c r="W25" s="19">
        <v>0.14631687884657998</v>
      </c>
      <c r="X25" s="19">
        <v>0.13310522547079354</v>
      </c>
      <c r="Y25" s="19">
        <v>0.23854935031071398</v>
      </c>
      <c r="Z25" s="19">
        <v>0.2494807425612745</v>
      </c>
      <c r="AA25" s="19">
        <v>0.29838885752596378</v>
      </c>
      <c r="AB25" s="19">
        <v>0.20042248669835885</v>
      </c>
      <c r="AC25" s="19">
        <v>0.22180063852812881</v>
      </c>
      <c r="AD25" s="19">
        <v>0.18035555745481283</v>
      </c>
      <c r="AE25" s="19">
        <v>0.14573720613266114</v>
      </c>
      <c r="AF25" s="19">
        <v>0.20993340451576209</v>
      </c>
      <c r="AG25" s="19">
        <v>0.19945116020072415</v>
      </c>
      <c r="AH25" s="19">
        <v>0.21018935946754316</v>
      </c>
      <c r="AI25" s="19">
        <v>0.22756523676590426</v>
      </c>
      <c r="AJ25" s="19">
        <v>0.32289503858900243</v>
      </c>
      <c r="AK25" s="19">
        <v>0.27625934941204444</v>
      </c>
    </row>
    <row r="26" spans="2:41" x14ac:dyDescent="0.2">
      <c r="B26" s="6" t="s">
        <v>95</v>
      </c>
      <c r="C26" s="19">
        <v>1.8431852691774611</v>
      </c>
      <c r="D26" s="19">
        <v>1.8126185330106714</v>
      </c>
      <c r="E26" s="19">
        <v>1.7730107510854134</v>
      </c>
      <c r="F26" s="19">
        <v>1.6723222886344384</v>
      </c>
      <c r="G26" s="19">
        <v>1.6728194500222759</v>
      </c>
      <c r="H26" s="19">
        <v>1.8356046874832754</v>
      </c>
      <c r="I26" s="19">
        <v>1.7349623200154989</v>
      </c>
      <c r="J26" s="19">
        <v>1.7482498608577082</v>
      </c>
      <c r="K26" s="19">
        <v>1.7444353583181951</v>
      </c>
      <c r="L26" s="19">
        <v>1.7580077173310238</v>
      </c>
      <c r="M26" s="19">
        <v>1.6402457192486057</v>
      </c>
      <c r="N26" s="19">
        <v>1.7752086063595069</v>
      </c>
      <c r="O26" s="19">
        <v>1.8361271070064429</v>
      </c>
      <c r="P26" s="19">
        <v>1.791835328599799</v>
      </c>
      <c r="Q26" s="19">
        <v>1.808738210519335</v>
      </c>
      <c r="R26" s="19">
        <v>1.8412422600517688</v>
      </c>
      <c r="S26" s="19">
        <v>1.7473957309082966</v>
      </c>
      <c r="T26" s="19">
        <v>1.7364000603114995</v>
      </c>
      <c r="U26" s="19">
        <v>1.7243406780429391</v>
      </c>
      <c r="V26" s="19">
        <v>1.7690778053099607</v>
      </c>
      <c r="W26" s="19">
        <v>1.8615182475636673</v>
      </c>
      <c r="X26" s="19">
        <v>1.8310856174325332</v>
      </c>
      <c r="Y26" s="19">
        <v>1.7235229182150831</v>
      </c>
      <c r="Z26" s="19">
        <v>1.7044457963960857</v>
      </c>
      <c r="AA26" s="19">
        <v>1.6211245797742848</v>
      </c>
      <c r="AB26" s="19">
        <v>1.76277097750669</v>
      </c>
      <c r="AC26" s="19">
        <v>1.7813738663881076</v>
      </c>
      <c r="AD26" s="19">
        <v>1.8258673823596923</v>
      </c>
      <c r="AE26" s="19">
        <v>1.8573763879645953</v>
      </c>
      <c r="AF26" s="19">
        <v>1.7962539049871107</v>
      </c>
      <c r="AG26" s="19">
        <v>1.7841946228606009</v>
      </c>
      <c r="AH26" s="19">
        <v>1.7968420746263336</v>
      </c>
      <c r="AI26" s="19">
        <v>1.7828137362417005</v>
      </c>
      <c r="AJ26" s="19">
        <v>1.6700140995314623</v>
      </c>
      <c r="AK26" s="19">
        <v>1.7188290580364065</v>
      </c>
    </row>
    <row r="27" spans="2:41" x14ac:dyDescent="0.2">
      <c r="B27" s="6" t="s">
        <v>96</v>
      </c>
      <c r="C27" s="19">
        <v>6.0830147289507577E-3</v>
      </c>
      <c r="D27" s="19">
        <v>5.4323622491874793E-3</v>
      </c>
      <c r="E27" s="19">
        <v>6.2092137769601324E-3</v>
      </c>
      <c r="F27" s="19">
        <v>5.4155430238546579E-3</v>
      </c>
      <c r="G27" s="19">
        <v>7.3315011080662823E-3</v>
      </c>
      <c r="H27" s="19">
        <v>5.819683556135484E-3</v>
      </c>
      <c r="I27" s="19">
        <v>6.5440904967702159E-3</v>
      </c>
      <c r="J27" s="19">
        <v>5.4193197710897178E-3</v>
      </c>
      <c r="K27" s="19">
        <v>9.0784864106166173E-3</v>
      </c>
      <c r="L27" s="19">
        <v>5.1127991732271526E-3</v>
      </c>
      <c r="M27" s="19">
        <v>6.8908106017802504E-3</v>
      </c>
      <c r="N27" s="19">
        <v>3.9793300273736967E-3</v>
      </c>
      <c r="O27" s="19">
        <v>6.2564984013266482E-3</v>
      </c>
      <c r="P27" s="19">
        <v>6.6875128481713713E-3</v>
      </c>
      <c r="Q27" s="19">
        <v>5.206013039324036E-3</v>
      </c>
      <c r="R27" s="19">
        <v>6.4403981641589217E-3</v>
      </c>
      <c r="S27" s="19">
        <v>6.5800753882801436E-3</v>
      </c>
      <c r="T27" s="19">
        <v>6.3922734088638694E-3</v>
      </c>
      <c r="U27" s="19">
        <v>6.3390519245448019E-3</v>
      </c>
      <c r="V27" s="19">
        <v>5.5933794185726079E-3</v>
      </c>
      <c r="W27" s="19">
        <v>5.8192677898948495E-3</v>
      </c>
      <c r="X27" s="19">
        <v>6.7663698589346391E-3</v>
      </c>
      <c r="Y27" s="19">
        <v>6.6380732666505423E-3</v>
      </c>
      <c r="Z27" s="19">
        <v>7.0460048626297973E-3</v>
      </c>
      <c r="AA27" s="19">
        <v>1.188439770350346E-2</v>
      </c>
      <c r="AB27" s="19">
        <v>4.2911602434988101E-3</v>
      </c>
      <c r="AC27" s="19">
        <v>5.5383569678863166E-3</v>
      </c>
      <c r="AD27" s="19">
        <v>6.0016329809251803E-3</v>
      </c>
      <c r="AE27" s="19">
        <v>5.3137760141331756E-3</v>
      </c>
      <c r="AF27" s="19">
        <v>4.3579105115896235E-3</v>
      </c>
      <c r="AG27" s="19">
        <v>1.0186523425017038E-2</v>
      </c>
      <c r="AH27" s="19">
        <v>5.0196722827576387E-3</v>
      </c>
      <c r="AI27" s="19">
        <v>4.9667969671938865E-3</v>
      </c>
      <c r="AJ27" s="19">
        <v>1.0177696758582939E-2</v>
      </c>
      <c r="AK27" s="19">
        <v>5.3357638555167237E-3</v>
      </c>
    </row>
    <row r="28" spans="2:41" x14ac:dyDescent="0.2">
      <c r="B28" s="6" t="s">
        <v>97</v>
      </c>
      <c r="C28" s="19">
        <v>5.597247871093877E-4</v>
      </c>
      <c r="D28" s="19">
        <v>0</v>
      </c>
      <c r="E28" s="19">
        <v>3.3327986615193936E-4</v>
      </c>
      <c r="F28" s="19">
        <v>3.9005187393496436E-4</v>
      </c>
      <c r="G28" s="19">
        <v>1.3557724413019974E-3</v>
      </c>
      <c r="H28" s="19">
        <v>1.90613439061836E-4</v>
      </c>
      <c r="I28" s="19">
        <v>0</v>
      </c>
      <c r="J28" s="19">
        <v>0</v>
      </c>
      <c r="K28" s="19">
        <v>0</v>
      </c>
      <c r="L28" s="19">
        <v>1.9175550704778825E-4</v>
      </c>
      <c r="M28" s="19">
        <v>0</v>
      </c>
      <c r="N28" s="19">
        <v>0</v>
      </c>
      <c r="O28" s="19">
        <v>0</v>
      </c>
      <c r="P28" s="19">
        <v>0</v>
      </c>
      <c r="Q28" s="19">
        <v>7.5367076152382557E-4</v>
      </c>
      <c r="R28" s="19">
        <v>0</v>
      </c>
      <c r="S28" s="19">
        <v>9.08597530194383E-4</v>
      </c>
      <c r="T28" s="19">
        <v>0</v>
      </c>
      <c r="U28" s="19">
        <v>1.2375622212680419E-3</v>
      </c>
      <c r="V28" s="19">
        <v>0</v>
      </c>
      <c r="W28" s="19">
        <v>0</v>
      </c>
      <c r="X28" s="19">
        <v>0</v>
      </c>
      <c r="Y28" s="19">
        <v>0</v>
      </c>
      <c r="Z28" s="19">
        <v>0</v>
      </c>
      <c r="AA28" s="19">
        <v>2.421868952250196E-3</v>
      </c>
      <c r="AB28" s="19">
        <v>0</v>
      </c>
      <c r="AC28" s="19">
        <v>0</v>
      </c>
      <c r="AD28" s="19">
        <v>0</v>
      </c>
      <c r="AE28" s="19">
        <v>0</v>
      </c>
      <c r="AF28" s="19">
        <v>0</v>
      </c>
      <c r="AG28" s="19">
        <v>0</v>
      </c>
      <c r="AH28" s="19">
        <v>0</v>
      </c>
      <c r="AI28" s="19">
        <v>0</v>
      </c>
      <c r="AJ28" s="19">
        <v>0</v>
      </c>
      <c r="AK28" s="19">
        <v>1.9598169830754241E-3</v>
      </c>
    </row>
    <row r="29" spans="2:41" x14ac:dyDescent="0.2">
      <c r="B29" s="6" t="s">
        <v>98</v>
      </c>
      <c r="C29" s="19">
        <v>4.0894282788916337E-3</v>
      </c>
      <c r="D29" s="19">
        <v>5.0586260089895072E-3</v>
      </c>
      <c r="E29" s="19">
        <v>4.1742681122135163E-3</v>
      </c>
      <c r="F29" s="19">
        <v>3.8372538713159206E-3</v>
      </c>
      <c r="G29" s="19">
        <v>3.4356495756990534E-3</v>
      </c>
      <c r="H29" s="19">
        <v>3.9253260574843149E-3</v>
      </c>
      <c r="I29" s="19">
        <v>3.4887813282020556E-3</v>
      </c>
      <c r="J29" s="19">
        <v>4.3142978587564877E-3</v>
      </c>
      <c r="K29" s="19">
        <v>4.466213291115146E-3</v>
      </c>
      <c r="L29" s="19">
        <v>5.0631227937109778E-3</v>
      </c>
      <c r="M29" s="19">
        <v>3.4896787780301832E-3</v>
      </c>
      <c r="N29" s="19">
        <v>4.7839363166237358E-3</v>
      </c>
      <c r="O29" s="19">
        <v>4.3508871351321523E-3</v>
      </c>
      <c r="P29" s="19">
        <v>5.2433740336108635E-3</v>
      </c>
      <c r="Q29" s="19">
        <v>4.3219032929490159E-3</v>
      </c>
      <c r="R29" s="19">
        <v>3.7982514974979893E-3</v>
      </c>
      <c r="S29" s="19">
        <v>4.3681426385337174E-3</v>
      </c>
      <c r="T29" s="19">
        <v>4.1153066355369243E-3</v>
      </c>
      <c r="U29" s="19">
        <v>3.4937919721874989E-3</v>
      </c>
      <c r="V29" s="19">
        <v>4.4763488793894074E-3</v>
      </c>
      <c r="W29" s="19">
        <v>4.041631140429101E-3</v>
      </c>
      <c r="X29" s="19">
        <v>3.9258972884845091E-3</v>
      </c>
      <c r="Y29" s="19">
        <v>4.3672991366600815E-3</v>
      </c>
      <c r="Z29" s="19">
        <v>4.6893455511765108E-3</v>
      </c>
      <c r="AA29" s="19">
        <v>3.5948673159383409E-3</v>
      </c>
      <c r="AB29" s="19">
        <v>4.7880385334412596E-3</v>
      </c>
      <c r="AC29" s="19">
        <v>4.6567532480137055E-3</v>
      </c>
      <c r="AD29" s="19">
        <v>4.7784491013313874E-3</v>
      </c>
      <c r="AE29" s="19">
        <v>5.3243931574125042E-3</v>
      </c>
      <c r="AF29" s="19">
        <v>4.3007130345769648E-3</v>
      </c>
      <c r="AG29" s="19">
        <v>4.521780901468756E-3</v>
      </c>
      <c r="AH29" s="19">
        <v>4.5337677503864216E-3</v>
      </c>
      <c r="AI29" s="19">
        <v>4.3942584544780791E-3</v>
      </c>
      <c r="AJ29" s="19">
        <v>1.3510887904936561E-3</v>
      </c>
      <c r="AK29" s="19">
        <v>3.1187638017152321E-3</v>
      </c>
    </row>
    <row r="30" spans="2:41" x14ac:dyDescent="0.2">
      <c r="B30" s="6" t="s">
        <v>99</v>
      </c>
      <c r="C30" s="19">
        <v>3.4436787814427941E-3</v>
      </c>
      <c r="D30" s="19">
        <v>3.6605936648410387E-3</v>
      </c>
      <c r="E30" s="19">
        <v>4.6382968237995313E-3</v>
      </c>
      <c r="F30" s="19">
        <v>7.1993239867149056E-3</v>
      </c>
      <c r="G30" s="19">
        <v>5.9228323262495277E-3</v>
      </c>
      <c r="H30" s="19">
        <v>3.3933117922474074E-3</v>
      </c>
      <c r="I30" s="19">
        <v>5.680212158293849E-3</v>
      </c>
      <c r="J30" s="19">
        <v>5.8881926117399456E-3</v>
      </c>
      <c r="K30" s="19">
        <v>5.7952154808640485E-3</v>
      </c>
      <c r="L30" s="19">
        <v>4.2722893418754232E-3</v>
      </c>
      <c r="M30" s="19">
        <v>7.3060948126123975E-3</v>
      </c>
      <c r="N30" s="19">
        <v>4.7708697397299809E-3</v>
      </c>
      <c r="O30" s="19">
        <v>2.422150311703329E-3</v>
      </c>
      <c r="P30" s="19">
        <v>3.7792430128332486E-3</v>
      </c>
      <c r="Q30" s="19">
        <v>4.362547632016823E-3</v>
      </c>
      <c r="R30" s="19">
        <v>3.2307215039227709E-3</v>
      </c>
      <c r="S30" s="19">
        <v>5.4734591175315955E-3</v>
      </c>
      <c r="T30" s="19">
        <v>4.8038574709509162E-3</v>
      </c>
      <c r="U30" s="19">
        <v>6.0510302018854569E-3</v>
      </c>
      <c r="V30" s="19">
        <v>4.816279992176202E-3</v>
      </c>
      <c r="W30" s="19">
        <v>3.3306202398633044E-3</v>
      </c>
      <c r="X30" s="19">
        <v>3.2666566520215116E-3</v>
      </c>
      <c r="Y30" s="19">
        <v>5.5427782987802531E-3</v>
      </c>
      <c r="Z30" s="19">
        <v>5.9485698440385065E-3</v>
      </c>
      <c r="AA30" s="19">
        <v>6.8771204769872019E-3</v>
      </c>
      <c r="AB30" s="19">
        <v>4.8024579598120228E-3</v>
      </c>
      <c r="AC30" s="19">
        <v>4.8414395123602561E-3</v>
      </c>
      <c r="AD30" s="19">
        <v>3.9746328592799004E-3</v>
      </c>
      <c r="AE30" s="19">
        <v>3.2329708891744454E-3</v>
      </c>
      <c r="AF30" s="19">
        <v>4.7733922191929012E-3</v>
      </c>
      <c r="AG30" s="19">
        <v>4.6164731601140777E-3</v>
      </c>
      <c r="AH30" s="19">
        <v>4.9190377765955173E-3</v>
      </c>
      <c r="AI30" s="19">
        <v>5.3197726068151254E-3</v>
      </c>
      <c r="AJ30" s="19">
        <v>5.1298399424783044E-3</v>
      </c>
      <c r="AK30" s="19">
        <v>5.7634612610256153E-3</v>
      </c>
    </row>
    <row r="31" spans="2:41" x14ac:dyDescent="0.2">
      <c r="B31" s="6" t="s">
        <v>100</v>
      </c>
      <c r="C31" s="19">
        <v>1.2275396057152509E-4</v>
      </c>
      <c r="D31" s="19">
        <v>1.8479462499889834E-4</v>
      </c>
      <c r="E31" s="19">
        <v>0</v>
      </c>
      <c r="F31" s="19">
        <v>0</v>
      </c>
      <c r="G31" s="19">
        <v>3.5043194064813589E-4</v>
      </c>
      <c r="H31" s="19">
        <v>0</v>
      </c>
      <c r="I31" s="19">
        <v>1.9081087335025786E-4</v>
      </c>
      <c r="J31" s="19">
        <v>4.1320041485434165E-4</v>
      </c>
      <c r="K31" s="19">
        <v>6.2120201585917482E-5</v>
      </c>
      <c r="L31" s="19">
        <v>1.5770304773180964E-4</v>
      </c>
      <c r="M31" s="19">
        <v>0</v>
      </c>
      <c r="N31" s="19">
        <v>0</v>
      </c>
      <c r="O31" s="19">
        <v>0</v>
      </c>
      <c r="P31" s="19">
        <v>0</v>
      </c>
      <c r="Q31" s="19">
        <v>0</v>
      </c>
      <c r="R31" s="19">
        <v>4.9272206355348085E-4</v>
      </c>
      <c r="S31" s="19">
        <v>0</v>
      </c>
      <c r="T31" s="19">
        <v>6.2639419043670011E-5</v>
      </c>
      <c r="U31" s="19">
        <v>1.5658347529378395E-4</v>
      </c>
      <c r="V31" s="19">
        <v>0</v>
      </c>
      <c r="W31" s="19">
        <v>0</v>
      </c>
      <c r="X31" s="19">
        <v>0</v>
      </c>
      <c r="Y31" s="19">
        <v>0</v>
      </c>
      <c r="Z31" s="19">
        <v>0</v>
      </c>
      <c r="AA31" s="19">
        <v>0</v>
      </c>
      <c r="AB31" s="19">
        <v>0</v>
      </c>
      <c r="AC31" s="19">
        <v>0</v>
      </c>
      <c r="AD31" s="19">
        <v>0</v>
      </c>
      <c r="AE31" s="19">
        <v>0</v>
      </c>
      <c r="AF31" s="19">
        <v>0</v>
      </c>
      <c r="AG31" s="19">
        <v>0</v>
      </c>
      <c r="AH31" s="19">
        <v>0</v>
      </c>
      <c r="AI31" s="19">
        <v>0</v>
      </c>
      <c r="AJ31" s="19">
        <v>0</v>
      </c>
      <c r="AK31" s="19">
        <v>0</v>
      </c>
    </row>
    <row r="32" spans="2:41" x14ac:dyDescent="0.2">
      <c r="B32" s="8" t="s">
        <v>101</v>
      </c>
      <c r="C32" s="19">
        <v>0</v>
      </c>
      <c r="D32" s="19">
        <v>2.9130744111392158E-4</v>
      </c>
      <c r="E32" s="19">
        <v>2.9628301810939961E-4</v>
      </c>
      <c r="F32" s="19">
        <v>0</v>
      </c>
      <c r="G32" s="19">
        <v>0</v>
      </c>
      <c r="H32" s="19">
        <v>0</v>
      </c>
      <c r="I32" s="19">
        <v>0</v>
      </c>
      <c r="J32" s="19">
        <v>0</v>
      </c>
      <c r="K32" s="19">
        <v>0</v>
      </c>
      <c r="L32" s="19">
        <v>0</v>
      </c>
      <c r="M32" s="19">
        <v>0</v>
      </c>
      <c r="N32" s="19">
        <v>0</v>
      </c>
      <c r="O32" s="19">
        <v>0</v>
      </c>
      <c r="P32" s="19">
        <v>0</v>
      </c>
      <c r="Q32" s="19">
        <v>0</v>
      </c>
      <c r="R32" s="19">
        <v>2.9126984249743036E-4</v>
      </c>
      <c r="S32" s="19">
        <v>5.9517361290840919E-5</v>
      </c>
      <c r="T32" s="19">
        <v>3.949753165078896E-4</v>
      </c>
      <c r="U32" s="19">
        <v>0</v>
      </c>
      <c r="V32" s="19">
        <v>3.1543185555291402E-4</v>
      </c>
      <c r="W32" s="19">
        <v>0</v>
      </c>
      <c r="X32" s="19">
        <v>0</v>
      </c>
      <c r="Y32" s="19">
        <v>0</v>
      </c>
      <c r="Z32" s="19">
        <v>0</v>
      </c>
      <c r="AA32" s="19">
        <v>0</v>
      </c>
      <c r="AB32" s="19">
        <v>0</v>
      </c>
      <c r="AC32" s="19">
        <v>0</v>
      </c>
      <c r="AD32" s="19">
        <v>0</v>
      </c>
      <c r="AE32" s="19">
        <v>0</v>
      </c>
      <c r="AF32" s="19">
        <v>0</v>
      </c>
      <c r="AG32" s="19">
        <v>0</v>
      </c>
      <c r="AH32" s="19">
        <v>0</v>
      </c>
      <c r="AI32" s="19">
        <v>0</v>
      </c>
      <c r="AJ32" s="19">
        <v>0</v>
      </c>
      <c r="AK32" s="19">
        <v>0</v>
      </c>
    </row>
    <row r="33" spans="2:37" x14ac:dyDescent="0.2">
      <c r="B33" s="6" t="s">
        <v>104</v>
      </c>
      <c r="C33" s="19">
        <f t="shared" ref="C33:AK33" si="22">SUM(C22:C32)</f>
        <v>3.0027187149390442</v>
      </c>
      <c r="D33" s="19">
        <f t="shared" si="22"/>
        <v>3.0053273838727352</v>
      </c>
      <c r="E33" s="19">
        <f t="shared" si="22"/>
        <v>3.0044923050059134</v>
      </c>
      <c r="F33" s="19">
        <f t="shared" si="22"/>
        <v>3.0045388570238001</v>
      </c>
      <c r="G33" s="19">
        <f t="shared" si="22"/>
        <v>3.0093464063899158</v>
      </c>
      <c r="H33" s="19">
        <f t="shared" si="22"/>
        <v>3.0057474025898347</v>
      </c>
      <c r="I33" s="19">
        <f t="shared" si="22"/>
        <v>3.0064061236006032</v>
      </c>
      <c r="J33" s="19">
        <f t="shared" si="22"/>
        <v>3.0025255871905476</v>
      </c>
      <c r="K33" s="19">
        <f t="shared" si="22"/>
        <v>2.9950883341648433</v>
      </c>
      <c r="L33" s="19">
        <f t="shared" si="22"/>
        <v>2.9987804333719734</v>
      </c>
      <c r="M33" s="19">
        <f t="shared" si="22"/>
        <v>2.993070513244374</v>
      </c>
      <c r="N33" s="19">
        <f t="shared" si="22"/>
        <v>3.0003557251430713</v>
      </c>
      <c r="O33" s="19">
        <f t="shared" si="22"/>
        <v>2.9948897974047006</v>
      </c>
      <c r="P33" s="19">
        <f t="shared" si="22"/>
        <v>2.9984501209486627</v>
      </c>
      <c r="Q33" s="19">
        <f t="shared" si="22"/>
        <v>2.9995117813026018</v>
      </c>
      <c r="R33" s="19">
        <f t="shared" si="22"/>
        <v>2.9978368267475437</v>
      </c>
      <c r="S33" s="19">
        <f t="shared" si="22"/>
        <v>3.0016372456430482</v>
      </c>
      <c r="T33" s="19">
        <f t="shared" si="22"/>
        <v>2.9942052377811019</v>
      </c>
      <c r="U33" s="19">
        <f t="shared" si="22"/>
        <v>2.9981604241256039</v>
      </c>
      <c r="V33" s="19">
        <f t="shared" si="22"/>
        <v>2.9849766083319231</v>
      </c>
      <c r="W33" s="19">
        <f t="shared" si="22"/>
        <v>3.010429792409715</v>
      </c>
      <c r="X33" s="19">
        <f t="shared" si="22"/>
        <v>2.9884556193944838</v>
      </c>
      <c r="Y33" s="19">
        <f t="shared" si="22"/>
        <v>2.988518966717336</v>
      </c>
      <c r="Z33" s="19">
        <f t="shared" si="22"/>
        <v>2.9849546190996845</v>
      </c>
      <c r="AA33" s="19">
        <f t="shared" si="22"/>
        <v>2.9749883363987295</v>
      </c>
      <c r="AB33" s="19">
        <f t="shared" si="22"/>
        <v>2.9876817784269294</v>
      </c>
      <c r="AC33" s="19">
        <f t="shared" si="22"/>
        <v>3.008197623255779</v>
      </c>
      <c r="AD33" s="19">
        <f t="shared" si="22"/>
        <v>3.0096851141413739</v>
      </c>
      <c r="AE33" s="19">
        <f t="shared" si="22"/>
        <v>3.0074907777011739</v>
      </c>
      <c r="AF33" s="19">
        <f t="shared" si="22"/>
        <v>3.0092398486252629</v>
      </c>
      <c r="AG33" s="19">
        <f t="shared" si="22"/>
        <v>3.0035666277125102</v>
      </c>
      <c r="AH33" s="19">
        <f t="shared" si="22"/>
        <v>3.0099061017643689</v>
      </c>
      <c r="AI33" s="19">
        <f t="shared" si="22"/>
        <v>3.0118499121467552</v>
      </c>
      <c r="AJ33" s="19">
        <f t="shared" si="22"/>
        <v>3.0060306661355609</v>
      </c>
      <c r="AK33" s="19">
        <f t="shared" si="22"/>
        <v>3.0066799633648649</v>
      </c>
    </row>
    <row r="35" spans="2:37" x14ac:dyDescent="0.2">
      <c r="C35" s="3"/>
      <c r="D35" s="3"/>
      <c r="E35" s="3"/>
      <c r="F35" s="3"/>
      <c r="G35" s="3"/>
      <c r="H35" s="3"/>
      <c r="I35" s="3"/>
      <c r="J35" s="3"/>
      <c r="K35" s="3"/>
      <c r="L35" s="3"/>
      <c r="M35" s="3"/>
      <c r="N35" s="3"/>
      <c r="O35" s="3"/>
      <c r="P35" s="3"/>
      <c r="Q35" s="3"/>
      <c r="R35" s="3"/>
    </row>
    <row r="36" spans="2:37" x14ac:dyDescent="0.2">
      <c r="B36" s="5"/>
      <c r="C36" s="3"/>
      <c r="D36" s="3"/>
      <c r="E36" s="3"/>
      <c r="F36" s="3"/>
      <c r="G36" s="3"/>
      <c r="H36" s="3"/>
      <c r="I36" s="3"/>
      <c r="J36" s="3"/>
      <c r="K36" s="3"/>
      <c r="L36" s="3"/>
      <c r="M36" s="3"/>
      <c r="N36" s="3"/>
      <c r="O36" s="3"/>
      <c r="P36" s="3"/>
      <c r="Q36" s="3"/>
      <c r="R36" s="3"/>
    </row>
    <row r="37" spans="2:37" x14ac:dyDescent="0.2">
      <c r="B37" s="5"/>
      <c r="C37" s="3"/>
      <c r="D37" s="3"/>
      <c r="E37" s="3"/>
      <c r="F37" s="3"/>
      <c r="G37" s="3"/>
      <c r="H37" s="3"/>
      <c r="I37" s="3"/>
      <c r="J37" s="3"/>
      <c r="K37" s="3"/>
      <c r="L37" s="3"/>
      <c r="M37" s="3"/>
      <c r="N37" s="3"/>
      <c r="O37" s="3"/>
      <c r="P37" s="3"/>
      <c r="Q37" s="3"/>
      <c r="R37" s="3"/>
    </row>
    <row r="38" spans="2:37" x14ac:dyDescent="0.2">
      <c r="B38" s="5"/>
      <c r="C38" s="3"/>
      <c r="D38" s="3"/>
      <c r="E38" s="3"/>
      <c r="F38" s="3"/>
      <c r="G38" s="3"/>
      <c r="H38" s="3"/>
      <c r="I38" s="3"/>
      <c r="J38" s="3"/>
      <c r="K38" s="3"/>
      <c r="L38" s="3"/>
      <c r="M38" s="3"/>
      <c r="N38" s="3"/>
      <c r="O38" s="3"/>
      <c r="P38" s="3"/>
      <c r="Q38" s="3"/>
      <c r="R38" s="3"/>
    </row>
    <row r="39" spans="2:37" x14ac:dyDescent="0.2">
      <c r="B39" s="5"/>
      <c r="C39" s="3"/>
      <c r="D39" s="3"/>
      <c r="E39" s="3"/>
      <c r="F39" s="3"/>
      <c r="G39" s="3"/>
      <c r="H39" s="3"/>
      <c r="I39" s="3"/>
      <c r="J39" s="3"/>
      <c r="K39" s="3"/>
      <c r="L39" s="3"/>
      <c r="M39" s="3"/>
      <c r="N39" s="3"/>
      <c r="O39" s="3"/>
      <c r="P39" s="3"/>
      <c r="Q39" s="3"/>
      <c r="R39" s="3"/>
    </row>
    <row r="40" spans="2:37" x14ac:dyDescent="0.2">
      <c r="B40" s="5"/>
      <c r="C40" s="3"/>
      <c r="D40" s="3"/>
      <c r="E40" s="3"/>
      <c r="F40" s="3"/>
      <c r="G40" s="3"/>
      <c r="H40" s="3"/>
      <c r="I40" s="3"/>
      <c r="J40" s="3"/>
      <c r="K40" s="3"/>
      <c r="L40" s="3"/>
      <c r="M40" s="3"/>
      <c r="N40" s="3"/>
      <c r="O40" s="3"/>
      <c r="P40" s="3"/>
      <c r="Q40" s="3"/>
      <c r="R40" s="3"/>
    </row>
    <row r="41" spans="2:37" x14ac:dyDescent="0.2">
      <c r="B41" s="5"/>
      <c r="C41" s="3"/>
      <c r="D41" s="3"/>
      <c r="E41" s="3"/>
      <c r="F41" s="3"/>
      <c r="G41" s="3"/>
      <c r="H41" s="3"/>
      <c r="I41" s="3"/>
      <c r="J41" s="3"/>
      <c r="K41" s="3"/>
      <c r="L41" s="3"/>
      <c r="M41" s="3"/>
      <c r="N41" s="3"/>
      <c r="O41" s="3"/>
      <c r="P41" s="3"/>
      <c r="Q41" s="3"/>
      <c r="R41" s="3"/>
    </row>
    <row r="42" spans="2:37" x14ac:dyDescent="0.2">
      <c r="B42" s="5"/>
      <c r="C42" s="3"/>
      <c r="D42" s="3"/>
      <c r="E42" s="3"/>
      <c r="F42" s="3"/>
      <c r="G42" s="3"/>
      <c r="H42" s="3"/>
      <c r="I42" s="3"/>
      <c r="J42" s="3"/>
      <c r="K42" s="3"/>
      <c r="L42" s="3"/>
      <c r="M42" s="3"/>
      <c r="N42" s="3"/>
      <c r="O42" s="3"/>
      <c r="P42" s="3"/>
      <c r="Q42" s="3"/>
      <c r="R42" s="3"/>
    </row>
    <row r="43" spans="2:37" x14ac:dyDescent="0.2">
      <c r="B43" s="5"/>
      <c r="C43" s="3"/>
      <c r="D43" s="3"/>
      <c r="E43" s="3"/>
      <c r="F43" s="3"/>
      <c r="G43" s="3"/>
      <c r="H43" s="3"/>
      <c r="I43" s="3"/>
      <c r="J43" s="3"/>
      <c r="K43" s="3"/>
      <c r="L43" s="3"/>
      <c r="M43" s="3"/>
      <c r="N43" s="3"/>
      <c r="O43" s="3"/>
      <c r="P43" s="3"/>
      <c r="Q43" s="3"/>
      <c r="R43" s="3"/>
    </row>
    <row r="44" spans="2:37" x14ac:dyDescent="0.2">
      <c r="B44" s="5"/>
      <c r="C44" s="3"/>
      <c r="D44" s="3"/>
      <c r="E44" s="3"/>
      <c r="F44" s="3"/>
      <c r="G44" s="3"/>
      <c r="H44" s="3"/>
      <c r="I44" s="3"/>
      <c r="J44" s="3"/>
      <c r="K44" s="3"/>
      <c r="L44" s="3"/>
      <c r="M44" s="3"/>
      <c r="N44" s="3"/>
      <c r="O44" s="3"/>
      <c r="P44" s="3"/>
      <c r="Q44" s="3"/>
      <c r="R44" s="3"/>
    </row>
    <row r="45" spans="2:37" x14ac:dyDescent="0.2">
      <c r="B45" s="5"/>
      <c r="C45" s="3"/>
      <c r="D45" s="3"/>
      <c r="E45" s="3"/>
      <c r="F45" s="3"/>
      <c r="G45" s="3"/>
      <c r="H45" s="3"/>
      <c r="I45" s="3"/>
      <c r="J45" s="3"/>
      <c r="K45" s="3"/>
      <c r="L45" s="3"/>
      <c r="M45" s="3"/>
      <c r="N45" s="3"/>
      <c r="O45" s="3"/>
      <c r="P45" s="3"/>
      <c r="Q45" s="3"/>
      <c r="R45" s="3"/>
    </row>
    <row r="46" spans="2:37" x14ac:dyDescent="0.2">
      <c r="B46" s="6"/>
      <c r="C46" s="3"/>
      <c r="D46" s="3"/>
      <c r="E46" s="3"/>
      <c r="F46" s="3"/>
      <c r="G46" s="3"/>
      <c r="H46" s="3"/>
      <c r="I46" s="3"/>
      <c r="J46" s="3"/>
      <c r="K46" s="3"/>
      <c r="L46" s="3"/>
      <c r="M46" s="3"/>
      <c r="N46" s="3"/>
      <c r="O46" s="3"/>
      <c r="P46" s="3"/>
      <c r="Q46" s="3"/>
      <c r="R46" s="3"/>
    </row>
    <row r="47" spans="2:37" x14ac:dyDescent="0.2">
      <c r="B47" s="5"/>
      <c r="C47" s="3"/>
      <c r="D47" s="3"/>
      <c r="E47" s="3"/>
      <c r="F47" s="3"/>
      <c r="G47" s="3"/>
      <c r="H47" s="3"/>
      <c r="I47" s="3"/>
      <c r="J47" s="3"/>
      <c r="K47" s="3"/>
      <c r="L47" s="3"/>
      <c r="M47" s="3"/>
      <c r="N47" s="3"/>
      <c r="O47" s="3"/>
      <c r="P47" s="3"/>
      <c r="Q47" s="3"/>
      <c r="R47" s="3"/>
    </row>
    <row r="48" spans="2:37" x14ac:dyDescent="0.2">
      <c r="B48" s="7"/>
      <c r="C48" s="3"/>
      <c r="D48" s="3"/>
      <c r="E48" s="3"/>
      <c r="F48" s="3"/>
      <c r="G48" s="3"/>
      <c r="H48" s="3"/>
      <c r="I48" s="3"/>
      <c r="J48" s="3"/>
      <c r="K48" s="3"/>
      <c r="L48" s="3"/>
      <c r="M48" s="3"/>
      <c r="N48" s="3"/>
      <c r="O48" s="3"/>
      <c r="P48" s="3"/>
      <c r="Q48" s="3"/>
      <c r="R48" s="3"/>
    </row>
    <row r="49" spans="2:18" x14ac:dyDescent="0.2">
      <c r="B49" s="5"/>
      <c r="C49" s="3"/>
      <c r="D49" s="3"/>
      <c r="E49" s="3"/>
      <c r="F49" s="3"/>
      <c r="G49" s="3"/>
      <c r="H49" s="3"/>
      <c r="I49" s="3"/>
      <c r="J49" s="3"/>
      <c r="K49" s="3"/>
      <c r="L49" s="3"/>
      <c r="M49" s="3"/>
      <c r="N49" s="3"/>
      <c r="O49" s="3"/>
      <c r="P49" s="3"/>
      <c r="Q49" s="3"/>
      <c r="R49" s="3"/>
    </row>
    <row r="50" spans="2:18" x14ac:dyDescent="0.2">
      <c r="B50" s="8"/>
      <c r="C50" s="3"/>
      <c r="D50" s="3"/>
      <c r="E50" s="3"/>
      <c r="F50" s="3"/>
      <c r="G50" s="3"/>
      <c r="H50" s="3"/>
      <c r="I50" s="3"/>
      <c r="J50" s="3"/>
      <c r="K50" s="3"/>
      <c r="L50" s="3"/>
      <c r="M50" s="3"/>
      <c r="N50" s="3"/>
      <c r="O50" s="3"/>
      <c r="P50" s="3"/>
      <c r="Q50" s="3"/>
      <c r="R50" s="3"/>
    </row>
    <row r="51" spans="2:18" x14ac:dyDescent="0.2">
      <c r="B51" s="8"/>
      <c r="C51" s="3"/>
      <c r="D51" s="3"/>
      <c r="E51" s="3"/>
      <c r="F51" s="3"/>
      <c r="G51" s="3"/>
      <c r="H51" s="3"/>
      <c r="I51" s="3"/>
      <c r="J51" s="3"/>
      <c r="K51" s="3"/>
      <c r="L51" s="3"/>
      <c r="M51" s="3"/>
      <c r="N51" s="3"/>
      <c r="O51" s="3"/>
      <c r="P51" s="3"/>
      <c r="Q51" s="3"/>
      <c r="R51" s="3"/>
    </row>
    <row r="52" spans="2:18" x14ac:dyDescent="0.2">
      <c r="B52" s="6"/>
      <c r="C52" s="3"/>
      <c r="D52" s="3"/>
      <c r="E52" s="3"/>
      <c r="F52" s="3"/>
      <c r="G52" s="3"/>
      <c r="H52" s="3"/>
      <c r="I52" s="3"/>
      <c r="J52" s="3"/>
      <c r="K52" s="3"/>
      <c r="L52" s="3"/>
      <c r="M52" s="3"/>
      <c r="N52" s="3"/>
      <c r="O52" s="3"/>
      <c r="P52" s="3"/>
      <c r="Q52" s="3"/>
      <c r="R52" s="3"/>
    </row>
    <row r="53" spans="2:18" x14ac:dyDescent="0.2">
      <c r="B53" s="6"/>
      <c r="C53" s="3"/>
      <c r="D53" s="3"/>
      <c r="E53" s="3"/>
      <c r="F53" s="3"/>
      <c r="G53" s="3"/>
      <c r="H53" s="3"/>
      <c r="I53" s="3"/>
      <c r="J53" s="3"/>
      <c r="K53" s="3"/>
      <c r="L53" s="3"/>
      <c r="M53" s="3"/>
      <c r="N53" s="3"/>
      <c r="O53" s="3"/>
      <c r="P53" s="3"/>
      <c r="Q53" s="3"/>
      <c r="R53" s="3"/>
    </row>
    <row r="54" spans="2:18" x14ac:dyDescent="0.2">
      <c r="B54" s="6"/>
      <c r="C54" s="3"/>
      <c r="D54" s="3"/>
      <c r="E54" s="3"/>
      <c r="F54" s="3"/>
      <c r="G54" s="3"/>
      <c r="H54" s="3"/>
      <c r="I54" s="3"/>
      <c r="J54" s="3"/>
      <c r="K54" s="3"/>
      <c r="L54" s="3"/>
      <c r="M54" s="3"/>
      <c r="N54" s="3"/>
      <c r="O54" s="3"/>
      <c r="P54" s="3"/>
      <c r="Q54" s="3"/>
      <c r="R54" s="3"/>
    </row>
    <row r="55" spans="2:18" x14ac:dyDescent="0.2">
      <c r="B55" s="6"/>
      <c r="C55" s="3"/>
      <c r="D55" s="3"/>
      <c r="E55" s="3"/>
      <c r="F55" s="3"/>
      <c r="G55" s="3"/>
      <c r="H55" s="3"/>
      <c r="I55" s="3"/>
      <c r="J55" s="3"/>
      <c r="K55" s="3"/>
      <c r="L55" s="3"/>
      <c r="M55" s="3"/>
      <c r="N55" s="3"/>
      <c r="O55" s="3"/>
      <c r="P55" s="3"/>
      <c r="Q55" s="3"/>
      <c r="R55" s="3"/>
    </row>
    <row r="56" spans="2:18" x14ac:dyDescent="0.2">
      <c r="B56" s="6"/>
      <c r="C56" s="3"/>
      <c r="D56" s="3"/>
      <c r="E56" s="3"/>
      <c r="F56" s="3"/>
      <c r="G56" s="3"/>
      <c r="H56" s="3"/>
      <c r="I56" s="3"/>
      <c r="J56" s="3"/>
      <c r="K56" s="3"/>
      <c r="L56" s="3"/>
      <c r="M56" s="3"/>
      <c r="N56" s="3"/>
      <c r="O56" s="3"/>
      <c r="P56" s="3"/>
      <c r="Q56" s="3"/>
      <c r="R56" s="3"/>
    </row>
    <row r="57" spans="2:18" x14ac:dyDescent="0.2">
      <c r="B57" s="6"/>
      <c r="C57" s="3"/>
      <c r="D57" s="3"/>
      <c r="E57" s="3"/>
      <c r="F57" s="3"/>
      <c r="G57" s="3"/>
      <c r="H57" s="3"/>
      <c r="I57" s="3"/>
      <c r="J57" s="3"/>
      <c r="K57" s="3"/>
      <c r="L57" s="3"/>
      <c r="M57" s="3"/>
      <c r="N57" s="3"/>
      <c r="O57" s="3"/>
      <c r="P57" s="3"/>
      <c r="Q57" s="3"/>
      <c r="R57" s="3"/>
    </row>
    <row r="58" spans="2:18" x14ac:dyDescent="0.2">
      <c r="B58" s="6"/>
      <c r="C58" s="3"/>
      <c r="D58" s="3"/>
      <c r="E58" s="3"/>
      <c r="F58" s="3"/>
      <c r="G58" s="3"/>
      <c r="H58" s="3"/>
      <c r="I58" s="3"/>
      <c r="J58" s="3"/>
      <c r="K58" s="3"/>
      <c r="L58" s="3"/>
      <c r="M58" s="3"/>
      <c r="N58" s="3"/>
      <c r="O58" s="3"/>
      <c r="P58" s="3"/>
      <c r="Q58" s="3"/>
      <c r="R58" s="3"/>
    </row>
    <row r="59" spans="2:18" x14ac:dyDescent="0.2">
      <c r="B59" s="6"/>
      <c r="C59" s="3"/>
      <c r="D59" s="3"/>
      <c r="E59" s="3"/>
      <c r="F59" s="3"/>
      <c r="G59" s="3"/>
      <c r="H59" s="3"/>
      <c r="I59" s="3"/>
      <c r="J59" s="3"/>
      <c r="K59" s="3"/>
      <c r="L59" s="3"/>
      <c r="M59" s="3"/>
      <c r="N59" s="3"/>
      <c r="O59" s="3"/>
      <c r="P59" s="3"/>
      <c r="Q59" s="3"/>
      <c r="R59" s="3"/>
    </row>
    <row r="60" spans="2:18" x14ac:dyDescent="0.2">
      <c r="B60" s="6"/>
      <c r="C60" s="3"/>
      <c r="D60" s="3"/>
      <c r="E60" s="3"/>
      <c r="F60" s="3"/>
      <c r="G60" s="3"/>
      <c r="H60" s="3"/>
      <c r="I60" s="3"/>
      <c r="J60" s="3"/>
      <c r="K60" s="3"/>
      <c r="L60" s="3"/>
      <c r="M60" s="3"/>
      <c r="N60" s="3"/>
      <c r="O60" s="3"/>
      <c r="P60" s="3"/>
      <c r="Q60" s="3"/>
      <c r="R60" s="3"/>
    </row>
    <row r="61" spans="2:18" x14ac:dyDescent="0.2">
      <c r="B61" s="6"/>
      <c r="C61" s="3"/>
      <c r="D61" s="3"/>
      <c r="E61" s="3"/>
      <c r="F61" s="3"/>
      <c r="G61" s="3"/>
      <c r="H61" s="3"/>
      <c r="I61" s="3"/>
      <c r="J61" s="3"/>
      <c r="K61" s="3"/>
      <c r="L61" s="3"/>
      <c r="M61" s="3"/>
      <c r="N61" s="3"/>
      <c r="O61" s="3"/>
      <c r="P61" s="3"/>
      <c r="Q61" s="3"/>
      <c r="R61" s="3"/>
    </row>
    <row r="62" spans="2:18" x14ac:dyDescent="0.2">
      <c r="B62" s="8"/>
      <c r="C62" s="3"/>
      <c r="D62" s="3"/>
      <c r="E62" s="3"/>
      <c r="F62" s="3"/>
      <c r="G62" s="3"/>
      <c r="H62" s="3"/>
      <c r="I62" s="3"/>
      <c r="J62" s="3"/>
      <c r="K62" s="3"/>
      <c r="L62" s="3"/>
      <c r="M62" s="3"/>
      <c r="N62" s="3"/>
      <c r="O62" s="3"/>
      <c r="P62" s="3"/>
      <c r="Q62" s="3"/>
      <c r="R62" s="3"/>
    </row>
    <row r="63" spans="2:18" x14ac:dyDescent="0.2">
      <c r="B63" s="6"/>
      <c r="C63" s="3"/>
      <c r="D63" s="3"/>
      <c r="E63" s="3"/>
      <c r="F63" s="3"/>
      <c r="G63" s="3"/>
      <c r="H63" s="3"/>
      <c r="I63" s="3"/>
      <c r="J63" s="3"/>
      <c r="K63" s="3"/>
      <c r="L63" s="3"/>
      <c r="M63" s="3"/>
      <c r="N63" s="3"/>
      <c r="O63" s="3"/>
      <c r="P63" s="3"/>
      <c r="Q63" s="3"/>
      <c r="R63" s="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79"/>
  <sheetViews>
    <sheetView zoomScale="80" zoomScaleNormal="80" workbookViewId="0">
      <selection activeCell="G7" sqref="G7"/>
    </sheetView>
  </sheetViews>
  <sheetFormatPr defaultColWidth="8.85546875" defaultRowHeight="14.25" x14ac:dyDescent="0.2"/>
  <cols>
    <col min="1" max="4" width="8.85546875" style="12"/>
    <col min="5" max="5" width="2.28515625" style="12" customWidth="1"/>
    <col min="6" max="6" width="8.85546875" style="23"/>
    <col min="7" max="7" width="3.28515625" style="12" customWidth="1"/>
    <col min="8" max="8" width="8.85546875" style="12"/>
    <col min="9" max="9" width="2.140625" style="12" customWidth="1"/>
    <col min="10" max="10" width="8.85546875" style="23"/>
    <col min="11" max="11" width="3.28515625" style="12" customWidth="1"/>
    <col min="12" max="12" width="8.85546875" style="12"/>
    <col min="13" max="13" width="2.42578125" style="12" customWidth="1"/>
    <col min="14" max="14" width="8.85546875" style="23"/>
    <col min="15" max="16384" width="8.85546875" style="12"/>
  </cols>
  <sheetData>
    <row r="2" spans="1:6" ht="16.149999999999999" x14ac:dyDescent="0.25">
      <c r="C2" s="18" t="s">
        <v>190</v>
      </c>
    </row>
    <row r="4" spans="1:6" ht="13.9" x14ac:dyDescent="0.25">
      <c r="D4" s="12" t="s">
        <v>52</v>
      </c>
    </row>
    <row r="5" spans="1:6" ht="13.9" x14ac:dyDescent="0.25">
      <c r="D5" s="18" t="s">
        <v>112</v>
      </c>
    </row>
    <row r="6" spans="1:6" ht="13.9" x14ac:dyDescent="0.25">
      <c r="A6" s="26"/>
      <c r="D6" s="12" t="s">
        <v>7</v>
      </c>
      <c r="F6" s="12" t="s">
        <v>8</v>
      </c>
    </row>
    <row r="7" spans="1:6" ht="16.149999999999999" x14ac:dyDescent="0.25">
      <c r="A7" s="26"/>
      <c r="C7" s="27" t="s">
        <v>153</v>
      </c>
      <c r="D7" s="17">
        <v>40.286999999999999</v>
      </c>
      <c r="F7" s="15">
        <v>188319.79928100659</v>
      </c>
    </row>
    <row r="8" spans="1:6" ht="16.149999999999999" x14ac:dyDescent="0.25">
      <c r="A8" s="26"/>
      <c r="C8" s="27" t="s">
        <v>154</v>
      </c>
      <c r="D8" s="25">
        <v>4.4999999999999998E-2</v>
      </c>
      <c r="F8" s="15">
        <v>269.78147137600445</v>
      </c>
    </row>
    <row r="9" spans="1:6" ht="16.149999999999999" x14ac:dyDescent="0.25">
      <c r="A9" s="26"/>
      <c r="C9" s="28" t="s">
        <v>155</v>
      </c>
      <c r="D9" s="25">
        <v>9.6000000000000002E-2</v>
      </c>
      <c r="F9" s="15">
        <v>508.09074057727963</v>
      </c>
    </row>
    <row r="10" spans="1:6" ht="16.149999999999999" x14ac:dyDescent="0.25">
      <c r="A10" s="26"/>
      <c r="C10" s="27" t="s">
        <v>156</v>
      </c>
      <c r="D10" s="25">
        <v>0.20200000000000001</v>
      </c>
      <c r="F10" s="15">
        <v>1382.0989676884512</v>
      </c>
    </row>
    <row r="11" spans="1:6" ht="13.9" x14ac:dyDescent="0.25">
      <c r="A11" s="26"/>
      <c r="C11" s="27" t="s">
        <v>3</v>
      </c>
      <c r="D11" s="17">
        <v>7.9320000000000004</v>
      </c>
      <c r="F11" s="15">
        <v>61656.65506778386</v>
      </c>
    </row>
    <row r="12" spans="1:6" ht="13.9" x14ac:dyDescent="0.25">
      <c r="A12" s="26"/>
      <c r="C12" s="27" t="s">
        <v>2</v>
      </c>
      <c r="D12" s="25">
        <v>0.16300000000000001</v>
      </c>
      <c r="F12" s="15">
        <v>1262.3728096761918</v>
      </c>
    </row>
    <row r="13" spans="1:6" ht="13.9" x14ac:dyDescent="0.25">
      <c r="A13" s="26"/>
      <c r="C13" s="27" t="s">
        <v>4</v>
      </c>
      <c r="D13" s="17">
        <v>50.106999999999999</v>
      </c>
      <c r="F13" s="15">
        <v>302166.19566296146</v>
      </c>
    </row>
    <row r="14" spans="1:6" ht="13.9" x14ac:dyDescent="0.25">
      <c r="A14" s="26"/>
      <c r="C14" s="27" t="s">
        <v>5</v>
      </c>
      <c r="D14" s="17">
        <v>0.221</v>
      </c>
      <c r="F14" s="15">
        <v>1579.5003477237467</v>
      </c>
    </row>
    <row r="15" spans="1:6" ht="16.149999999999999" x14ac:dyDescent="0.25">
      <c r="A15" s="26"/>
      <c r="C15" s="27" t="s">
        <v>157</v>
      </c>
      <c r="D15" s="25" t="s">
        <v>9</v>
      </c>
      <c r="F15" s="15"/>
    </row>
    <row r="16" spans="1:6" ht="13.9" x14ac:dyDescent="0.25">
      <c r="A16" s="26"/>
      <c r="C16" s="28" t="s">
        <v>6</v>
      </c>
      <c r="D16" s="25" t="s">
        <v>9</v>
      </c>
      <c r="F16" s="15"/>
    </row>
    <row r="17" spans="1:14" ht="16.149999999999999" x14ac:dyDescent="0.25">
      <c r="A17" s="26"/>
      <c r="C17" s="28" t="s">
        <v>158</v>
      </c>
      <c r="D17" s="17">
        <v>0.06</v>
      </c>
      <c r="F17" s="15">
        <v>261.85722437879986</v>
      </c>
    </row>
    <row r="18" spans="1:14" ht="13.9" x14ac:dyDescent="0.25">
      <c r="C18" s="23" t="s">
        <v>0</v>
      </c>
      <c r="D18" s="17">
        <f>SUM(D7:D17)</f>
        <v>99.113</v>
      </c>
      <c r="E18" s="23"/>
    </row>
    <row r="19" spans="1:14" ht="13.9" x14ac:dyDescent="0.25">
      <c r="C19" s="23" t="s">
        <v>198</v>
      </c>
      <c r="D19" s="17">
        <f>100*(D13/(D13+(D11/1.784)))</f>
        <v>91.849810293340255</v>
      </c>
      <c r="E19" s="23"/>
    </row>
    <row r="21" spans="1:14" ht="13.9" x14ac:dyDescent="0.25">
      <c r="D21" s="12" t="s">
        <v>10</v>
      </c>
    </row>
    <row r="22" spans="1:14" ht="13.9" customHeight="1" x14ac:dyDescent="0.2">
      <c r="D22" s="119" t="s">
        <v>167</v>
      </c>
      <c r="E22" s="120"/>
      <c r="F22" s="120"/>
      <c r="G22" s="32"/>
      <c r="H22" s="119" t="s">
        <v>165</v>
      </c>
      <c r="I22" s="120"/>
      <c r="J22" s="120"/>
      <c r="K22" s="32"/>
      <c r="L22" s="119" t="s">
        <v>166</v>
      </c>
      <c r="M22" s="120"/>
      <c r="N22" s="120"/>
    </row>
    <row r="23" spans="1:14" ht="44.45" customHeight="1" x14ac:dyDescent="0.2">
      <c r="D23" s="120"/>
      <c r="E23" s="120"/>
      <c r="F23" s="120"/>
      <c r="G23" s="32"/>
      <c r="H23" s="120"/>
      <c r="I23" s="120"/>
      <c r="J23" s="120"/>
      <c r="K23" s="32"/>
      <c r="L23" s="120"/>
      <c r="M23" s="120"/>
      <c r="N23" s="120"/>
    </row>
    <row r="24" spans="1:14" x14ac:dyDescent="0.2">
      <c r="C24" s="12" t="s">
        <v>11</v>
      </c>
      <c r="D24" s="14">
        <v>1579.49</v>
      </c>
      <c r="E24" s="14" t="s">
        <v>12</v>
      </c>
      <c r="F24" s="15">
        <v>50.1</v>
      </c>
      <c r="H24" s="14">
        <v>6964.84</v>
      </c>
      <c r="I24" s="14" t="s">
        <v>12</v>
      </c>
      <c r="J24" s="15">
        <v>372.97</v>
      </c>
      <c r="L24" s="14">
        <v>50208.73</v>
      </c>
      <c r="M24" s="14" t="s">
        <v>12</v>
      </c>
      <c r="N24" s="15">
        <v>2556.9899999999998</v>
      </c>
    </row>
    <row r="25" spans="1:14" x14ac:dyDescent="0.2">
      <c r="C25" s="12" t="s">
        <v>13</v>
      </c>
      <c r="D25" s="11">
        <v>0.26600000000000001</v>
      </c>
      <c r="E25" s="11" t="s">
        <v>12</v>
      </c>
      <c r="F25" s="17">
        <v>2.4E-2</v>
      </c>
      <c r="G25" s="11"/>
      <c r="H25" s="11">
        <v>1.17</v>
      </c>
      <c r="I25" s="11" t="s">
        <v>12</v>
      </c>
      <c r="J25" s="17">
        <v>0.11</v>
      </c>
      <c r="K25" s="11"/>
      <c r="L25" s="11">
        <v>8.4600000000000009</v>
      </c>
      <c r="M25" s="11" t="s">
        <v>12</v>
      </c>
      <c r="N25" s="17">
        <v>1.03</v>
      </c>
    </row>
    <row r="26" spans="1:14" x14ac:dyDescent="0.2">
      <c r="C26" s="12" t="s">
        <v>14</v>
      </c>
      <c r="D26" s="14">
        <v>61.19</v>
      </c>
      <c r="E26" s="14" t="s">
        <v>12</v>
      </c>
      <c r="F26" s="15">
        <v>3.4</v>
      </c>
      <c r="H26" s="14">
        <v>269.77999999999997</v>
      </c>
      <c r="I26" s="14" t="s">
        <v>12</v>
      </c>
      <c r="J26" s="15">
        <v>8.61</v>
      </c>
      <c r="L26" s="14">
        <v>1945.08</v>
      </c>
      <c r="M26" s="14" t="s">
        <v>12</v>
      </c>
      <c r="N26" s="15">
        <v>122.81</v>
      </c>
    </row>
    <row r="27" spans="1:14" x14ac:dyDescent="0.2">
      <c r="C27" s="12" t="s">
        <v>15</v>
      </c>
      <c r="D27" s="11">
        <v>1.19</v>
      </c>
      <c r="E27" s="11" t="s">
        <v>12</v>
      </c>
      <c r="F27" s="17">
        <v>0.11</v>
      </c>
      <c r="G27" s="11"/>
      <c r="H27" s="11">
        <v>5.27</v>
      </c>
      <c r="I27" s="11" t="s">
        <v>12</v>
      </c>
      <c r="J27" s="17">
        <v>0.55000000000000004</v>
      </c>
      <c r="K27" s="11"/>
      <c r="L27" s="11">
        <v>37.9</v>
      </c>
      <c r="M27" s="11" t="s">
        <v>12</v>
      </c>
      <c r="N27" s="17">
        <v>2.11</v>
      </c>
    </row>
    <row r="28" spans="1:14" x14ac:dyDescent="0.2">
      <c r="C28" s="12" t="s">
        <v>16</v>
      </c>
      <c r="D28" s="14">
        <v>38.81</v>
      </c>
      <c r="E28" s="14" t="s">
        <v>12</v>
      </c>
      <c r="F28" s="15">
        <v>4.93</v>
      </c>
      <c r="G28" s="14"/>
      <c r="H28" s="14">
        <v>171.38</v>
      </c>
      <c r="I28" s="14" t="s">
        <v>12</v>
      </c>
      <c r="J28" s="15">
        <v>22.3</v>
      </c>
      <c r="L28" s="14">
        <v>1232.2</v>
      </c>
      <c r="M28" s="14" t="s">
        <v>12</v>
      </c>
      <c r="N28" s="15">
        <v>109.53</v>
      </c>
    </row>
    <row r="29" spans="1:14" x14ac:dyDescent="0.2">
      <c r="C29" s="12" t="s">
        <v>17</v>
      </c>
      <c r="D29" s="14">
        <v>39.729999999999997</v>
      </c>
      <c r="E29" s="14" t="s">
        <v>12</v>
      </c>
      <c r="F29" s="15">
        <v>2.16</v>
      </c>
      <c r="G29" s="14"/>
      <c r="H29" s="14">
        <v>175.24</v>
      </c>
      <c r="I29" s="14" t="s">
        <v>12</v>
      </c>
      <c r="J29" s="15">
        <v>11.43</v>
      </c>
      <c r="L29" s="14">
        <v>1262.3699999999999</v>
      </c>
      <c r="M29" s="14" t="s">
        <v>12</v>
      </c>
      <c r="N29" s="15">
        <v>39.950000000000003</v>
      </c>
    </row>
    <row r="30" spans="1:14" x14ac:dyDescent="0.2">
      <c r="C30" s="12" t="s">
        <v>18</v>
      </c>
      <c r="D30" s="11">
        <v>0.438</v>
      </c>
      <c r="E30" s="11" t="s">
        <v>12</v>
      </c>
      <c r="F30" s="17">
        <v>0.04</v>
      </c>
      <c r="G30" s="11"/>
      <c r="H30" s="11">
        <v>1.93</v>
      </c>
      <c r="I30" s="11" t="s">
        <v>12</v>
      </c>
      <c r="J30" s="17">
        <v>0.19</v>
      </c>
      <c r="K30" s="11"/>
      <c r="L30" s="11">
        <v>13.92</v>
      </c>
      <c r="M30" s="11" t="s">
        <v>12</v>
      </c>
      <c r="N30" s="17">
        <v>0.79</v>
      </c>
    </row>
    <row r="31" spans="1:14" x14ac:dyDescent="0.2">
      <c r="C31" s="12" t="s">
        <v>19</v>
      </c>
      <c r="D31" s="12">
        <v>3.11</v>
      </c>
      <c r="E31" s="12" t="s">
        <v>12</v>
      </c>
      <c r="F31" s="23">
        <v>0.32</v>
      </c>
      <c r="H31" s="12">
        <v>13.72</v>
      </c>
      <c r="I31" s="12" t="s">
        <v>12</v>
      </c>
      <c r="J31" s="23">
        <v>1.37</v>
      </c>
      <c r="L31" s="14">
        <v>98.76</v>
      </c>
      <c r="M31" s="14" t="s">
        <v>12</v>
      </c>
      <c r="N31" s="15">
        <v>7.79</v>
      </c>
    </row>
    <row r="32" spans="1:14" s="11" customFormat="1" x14ac:dyDescent="0.2">
      <c r="C32" s="11" t="s">
        <v>20</v>
      </c>
      <c r="D32" s="11">
        <v>0.11020000000000001</v>
      </c>
      <c r="E32" s="11" t="s">
        <v>12</v>
      </c>
      <c r="F32" s="17">
        <v>8.8999999999999999E-3</v>
      </c>
      <c r="H32" s="11">
        <v>0.48599999999999999</v>
      </c>
      <c r="I32" s="11" t="s">
        <v>12</v>
      </c>
      <c r="J32" s="17">
        <v>4.2000000000000003E-2</v>
      </c>
      <c r="L32" s="11">
        <v>3.5</v>
      </c>
      <c r="M32" s="11" t="s">
        <v>12</v>
      </c>
      <c r="N32" s="17">
        <v>0.2</v>
      </c>
    </row>
    <row r="33" spans="3:14" x14ac:dyDescent="0.2">
      <c r="C33" s="12" t="s">
        <v>21</v>
      </c>
      <c r="D33" s="11">
        <v>0.20100000000000001</v>
      </c>
      <c r="E33" s="11" t="s">
        <v>12</v>
      </c>
      <c r="F33" s="17">
        <v>3.9E-2</v>
      </c>
      <c r="H33" s="12">
        <v>0.89</v>
      </c>
      <c r="I33" s="12" t="s">
        <v>12</v>
      </c>
      <c r="J33" s="23">
        <v>0.17</v>
      </c>
      <c r="L33" s="12">
        <v>6.37</v>
      </c>
      <c r="M33" s="12" t="s">
        <v>12</v>
      </c>
      <c r="N33" s="23">
        <v>0.92</v>
      </c>
    </row>
    <row r="34" spans="3:14" x14ac:dyDescent="0.2">
      <c r="C34" s="12" t="s">
        <v>22</v>
      </c>
      <c r="D34" s="11">
        <v>0.13200000000000001</v>
      </c>
      <c r="E34" s="11" t="s">
        <v>12</v>
      </c>
      <c r="F34" s="17">
        <v>1.0999999999999999E-2</v>
      </c>
      <c r="G34" s="11"/>
      <c r="H34" s="11">
        <v>0.58099999999999996</v>
      </c>
      <c r="I34" s="11" t="s">
        <v>12</v>
      </c>
      <c r="J34" s="17">
        <v>5.5E-2</v>
      </c>
      <c r="L34" s="12">
        <v>4.18</v>
      </c>
      <c r="M34" s="12" t="s">
        <v>12</v>
      </c>
      <c r="N34" s="23">
        <v>0.25</v>
      </c>
    </row>
    <row r="35" spans="3:14" s="11" customFormat="1" x14ac:dyDescent="0.2">
      <c r="C35" s="11" t="s">
        <v>23</v>
      </c>
      <c r="D35" s="24">
        <v>4.7899999999999998E-2</v>
      </c>
      <c r="E35" s="24" t="s">
        <v>12</v>
      </c>
      <c r="F35" s="25">
        <v>4.7000000000000002E-3</v>
      </c>
      <c r="H35" s="11">
        <v>0.21199999999999999</v>
      </c>
      <c r="I35" s="11" t="s">
        <v>12</v>
      </c>
      <c r="J35" s="17">
        <v>2.3E-2</v>
      </c>
      <c r="L35" s="11">
        <v>1.52</v>
      </c>
      <c r="M35" s="11" t="s">
        <v>12</v>
      </c>
      <c r="N35" s="17">
        <v>0.12</v>
      </c>
    </row>
    <row r="36" spans="3:14" s="11" customFormat="1" x14ac:dyDescent="0.2">
      <c r="C36" s="11" t="s">
        <v>24</v>
      </c>
      <c r="D36" s="11">
        <v>8.1100000000000005E-2</v>
      </c>
      <c r="E36" s="11" t="s">
        <v>12</v>
      </c>
      <c r="F36" s="17">
        <v>8.5000000000000006E-3</v>
      </c>
      <c r="H36" s="11">
        <v>0.35799999999999998</v>
      </c>
      <c r="I36" s="11" t="s">
        <v>12</v>
      </c>
      <c r="J36" s="17">
        <v>4.2000000000000003E-2</v>
      </c>
      <c r="L36" s="11">
        <v>2.58</v>
      </c>
      <c r="M36" s="11" t="s">
        <v>12</v>
      </c>
      <c r="N36" s="17">
        <v>0.18</v>
      </c>
    </row>
    <row r="37" spans="3:14" x14ac:dyDescent="0.2">
      <c r="C37" s="12" t="s">
        <v>25</v>
      </c>
      <c r="D37" s="11">
        <v>1.958</v>
      </c>
      <c r="E37" s="11" t="s">
        <v>12</v>
      </c>
      <c r="F37" s="17">
        <v>7.0999999999999994E-2</v>
      </c>
      <c r="H37" s="11">
        <v>8.64</v>
      </c>
      <c r="I37" s="11" t="s">
        <v>12</v>
      </c>
      <c r="J37" s="17">
        <v>0.46</v>
      </c>
      <c r="L37" s="14">
        <v>62.26</v>
      </c>
      <c r="M37" s="14" t="s">
        <v>12</v>
      </c>
      <c r="N37" s="15">
        <v>3.44</v>
      </c>
    </row>
    <row r="38" spans="3:14" x14ac:dyDescent="0.2">
      <c r="C38" s="12" t="s">
        <v>26</v>
      </c>
      <c r="D38" s="12">
        <v>1.25</v>
      </c>
      <c r="E38" s="12" t="s">
        <v>12</v>
      </c>
      <c r="F38" s="23">
        <v>0.15</v>
      </c>
      <c r="H38" s="12">
        <v>5.52</v>
      </c>
      <c r="I38" s="12" t="s">
        <v>12</v>
      </c>
      <c r="J38" s="23">
        <v>0.67</v>
      </c>
      <c r="L38" s="12">
        <v>39.82</v>
      </c>
      <c r="M38" s="12" t="s">
        <v>12</v>
      </c>
      <c r="N38" s="23">
        <v>5.97</v>
      </c>
    </row>
    <row r="39" spans="3:14" x14ac:dyDescent="0.2">
      <c r="C39" s="12" t="s">
        <v>27</v>
      </c>
      <c r="D39" s="12">
        <v>3.74</v>
      </c>
      <c r="E39" s="12" t="s">
        <v>12</v>
      </c>
      <c r="F39" s="23">
        <v>0.45</v>
      </c>
      <c r="H39" s="12">
        <v>16.52</v>
      </c>
      <c r="I39" s="12" t="s">
        <v>12</v>
      </c>
      <c r="J39" s="23">
        <v>2.04</v>
      </c>
      <c r="L39" s="14">
        <v>119.09</v>
      </c>
      <c r="M39" s="14" t="s">
        <v>12</v>
      </c>
      <c r="N39" s="15">
        <v>18.079999999999998</v>
      </c>
    </row>
    <row r="40" spans="3:14" s="24" customFormat="1" x14ac:dyDescent="0.2">
      <c r="C40" s="24" t="s">
        <v>28</v>
      </c>
      <c r="D40" s="11">
        <v>0.23699999999999999</v>
      </c>
      <c r="E40" s="11" t="s">
        <v>12</v>
      </c>
      <c r="F40" s="17">
        <v>1.0999999999999999E-2</v>
      </c>
      <c r="G40" s="11"/>
      <c r="H40" s="11">
        <v>1.0449999999999999</v>
      </c>
      <c r="I40" s="11" t="s">
        <v>12</v>
      </c>
      <c r="J40" s="17">
        <v>6.2E-2</v>
      </c>
      <c r="K40" s="11"/>
      <c r="L40" s="11">
        <v>7.53</v>
      </c>
      <c r="M40" s="11" t="s">
        <v>12</v>
      </c>
      <c r="N40" s="17">
        <v>0.55000000000000004</v>
      </c>
    </row>
    <row r="41" spans="3:14" s="24" customFormat="1" x14ac:dyDescent="0.2">
      <c r="C41" s="24" t="s">
        <v>29</v>
      </c>
      <c r="D41" s="24">
        <v>1.4400000000000001E-3</v>
      </c>
      <c r="E41" s="24" t="s">
        <v>12</v>
      </c>
      <c r="F41" s="25">
        <v>1E-3</v>
      </c>
      <c r="H41" s="24">
        <v>6.4000000000000003E-3</v>
      </c>
      <c r="I41" s="24" t="s">
        <v>12</v>
      </c>
      <c r="J41" s="25">
        <v>1.9E-3</v>
      </c>
      <c r="L41" s="11">
        <v>4.5999999999999999E-2</v>
      </c>
      <c r="M41" s="11" t="s">
        <v>12</v>
      </c>
      <c r="N41" s="17">
        <v>1.2999999999999999E-2</v>
      </c>
    </row>
    <row r="42" spans="3:14" x14ac:dyDescent="0.2">
      <c r="C42" s="12" t="s">
        <v>30</v>
      </c>
      <c r="D42" s="12">
        <v>1.04</v>
      </c>
      <c r="E42" s="12" t="s">
        <v>12</v>
      </c>
      <c r="F42" s="23">
        <v>0.11</v>
      </c>
      <c r="H42" s="12">
        <v>4.6100000000000003</v>
      </c>
      <c r="I42" s="12" t="s">
        <v>12</v>
      </c>
      <c r="J42" s="23">
        <v>0.55000000000000004</v>
      </c>
      <c r="L42" s="11">
        <v>33.159999999999997</v>
      </c>
      <c r="M42" s="11" t="s">
        <v>12</v>
      </c>
      <c r="N42" s="17">
        <v>2.4300000000000002</v>
      </c>
    </row>
    <row r="43" spans="3:14" x14ac:dyDescent="0.2">
      <c r="C43" s="12" t="s">
        <v>31</v>
      </c>
      <c r="D43" s="12">
        <v>1.61</v>
      </c>
      <c r="E43" s="12" t="s">
        <v>12</v>
      </c>
      <c r="F43" s="23">
        <v>0.11</v>
      </c>
      <c r="H43" s="12">
        <v>7.09</v>
      </c>
      <c r="I43" s="12" t="s">
        <v>12</v>
      </c>
      <c r="J43" s="23">
        <v>0.56000000000000005</v>
      </c>
      <c r="L43" s="13">
        <v>51.08</v>
      </c>
      <c r="M43" s="13" t="s">
        <v>12</v>
      </c>
      <c r="N43" s="29">
        <v>2.23</v>
      </c>
    </row>
    <row r="44" spans="3:14" s="24" customFormat="1" x14ac:dyDescent="0.2">
      <c r="C44" s="24" t="s">
        <v>32</v>
      </c>
      <c r="D44" s="11">
        <v>0.27800000000000002</v>
      </c>
      <c r="E44" s="11" t="s">
        <v>12</v>
      </c>
      <c r="F44" s="17">
        <v>2.1999999999999999E-2</v>
      </c>
      <c r="G44" s="11"/>
      <c r="H44" s="11">
        <v>1.23</v>
      </c>
      <c r="I44" s="11" t="s">
        <v>12</v>
      </c>
      <c r="J44" s="17">
        <v>0.11</v>
      </c>
      <c r="K44" s="11"/>
      <c r="L44" s="11">
        <v>8.84</v>
      </c>
      <c r="M44" s="11" t="s">
        <v>12</v>
      </c>
      <c r="N44" s="17">
        <v>0.97</v>
      </c>
    </row>
    <row r="45" spans="3:14" s="24" customFormat="1" x14ac:dyDescent="0.2">
      <c r="C45" s="24" t="s">
        <v>33</v>
      </c>
      <c r="D45" s="11">
        <v>0.749</v>
      </c>
      <c r="E45" s="11" t="s">
        <v>12</v>
      </c>
      <c r="F45" s="17">
        <v>0.05</v>
      </c>
      <c r="G45" s="11"/>
      <c r="H45" s="11">
        <v>3.3</v>
      </c>
      <c r="I45" s="11" t="s">
        <v>12</v>
      </c>
      <c r="J45" s="17">
        <v>0.25</v>
      </c>
      <c r="K45" s="11"/>
      <c r="L45" s="11">
        <v>23.79</v>
      </c>
      <c r="M45" s="11" t="s">
        <v>12</v>
      </c>
      <c r="N45" s="17">
        <v>1.01</v>
      </c>
    </row>
    <row r="46" spans="3:14" s="24" customFormat="1" x14ac:dyDescent="0.2">
      <c r="C46" s="24" t="s">
        <v>34</v>
      </c>
      <c r="D46" s="11">
        <v>0.1208</v>
      </c>
      <c r="E46" s="11" t="s">
        <v>12</v>
      </c>
      <c r="F46" s="17">
        <v>5.1000000000000004E-3</v>
      </c>
      <c r="G46" s="11"/>
      <c r="H46" s="11">
        <v>0.53300000000000003</v>
      </c>
      <c r="I46" s="11" t="s">
        <v>12</v>
      </c>
      <c r="J46" s="17">
        <v>0.03</v>
      </c>
      <c r="K46" s="11"/>
      <c r="L46" s="11">
        <v>3.84</v>
      </c>
      <c r="M46" s="11" t="s">
        <v>12</v>
      </c>
      <c r="N46" s="17">
        <v>0.23</v>
      </c>
    </row>
    <row r="47" spans="3:14" s="24" customFormat="1" x14ac:dyDescent="0.2">
      <c r="C47" s="24" t="s">
        <v>35</v>
      </c>
      <c r="D47" s="11">
        <v>0.56299999999999994</v>
      </c>
      <c r="E47" s="11" t="s">
        <v>12</v>
      </c>
      <c r="F47" s="17">
        <v>3.6999999999999998E-2</v>
      </c>
      <c r="G47" s="11"/>
      <c r="H47" s="11">
        <v>2.48</v>
      </c>
      <c r="I47" s="11" t="s">
        <v>12</v>
      </c>
      <c r="J47" s="17">
        <v>0.18</v>
      </c>
      <c r="K47" s="11"/>
      <c r="L47" s="11">
        <v>17.899999999999999</v>
      </c>
      <c r="M47" s="11" t="s">
        <v>12</v>
      </c>
      <c r="N47" s="17">
        <v>1.63</v>
      </c>
    </row>
    <row r="48" spans="3:14" s="24" customFormat="1" x14ac:dyDescent="0.2">
      <c r="C48" s="24" t="s">
        <v>36</v>
      </c>
      <c r="D48" s="11">
        <v>0.16500000000000001</v>
      </c>
      <c r="E48" s="11" t="s">
        <v>12</v>
      </c>
      <c r="F48" s="17">
        <v>1.2999999999999999E-2</v>
      </c>
      <c r="G48" s="11"/>
      <c r="H48" s="11">
        <v>0.72799999999999998</v>
      </c>
      <c r="I48" s="11" t="s">
        <v>12</v>
      </c>
      <c r="J48" s="17">
        <v>5.7000000000000002E-2</v>
      </c>
      <c r="K48" s="11"/>
      <c r="L48" s="11">
        <v>5.25</v>
      </c>
      <c r="M48" s="11" t="s">
        <v>12</v>
      </c>
      <c r="N48" s="17">
        <v>0.55000000000000004</v>
      </c>
    </row>
    <row r="49" spans="3:14" s="24" customFormat="1" x14ac:dyDescent="0.2">
      <c r="C49" s="24" t="s">
        <v>37</v>
      </c>
      <c r="D49" s="24">
        <v>1.115E-2</v>
      </c>
      <c r="E49" s="24" t="s">
        <v>12</v>
      </c>
      <c r="F49" s="25">
        <v>7.6999999999999996E-4</v>
      </c>
      <c r="G49" s="11"/>
      <c r="H49" s="24">
        <v>4.9200000000000001E-2</v>
      </c>
      <c r="I49" s="24" t="s">
        <v>12</v>
      </c>
      <c r="J49" s="25">
        <v>3.8E-3</v>
      </c>
      <c r="K49" s="11"/>
      <c r="L49" s="11">
        <v>0.35499999999999998</v>
      </c>
      <c r="M49" s="11" t="s">
        <v>12</v>
      </c>
      <c r="N49" s="17">
        <v>3.1E-2</v>
      </c>
    </row>
    <row r="50" spans="3:14" s="24" customFormat="1" x14ac:dyDescent="0.2">
      <c r="C50" s="24" t="s">
        <v>38</v>
      </c>
      <c r="D50" s="11">
        <v>0.19700000000000001</v>
      </c>
      <c r="E50" s="11" t="s">
        <v>12</v>
      </c>
      <c r="F50" s="17">
        <v>2.1000000000000001E-2</v>
      </c>
      <c r="G50" s="11"/>
      <c r="H50" s="11">
        <v>0.86899999999999999</v>
      </c>
      <c r="I50" s="11" t="s">
        <v>12</v>
      </c>
      <c r="J50" s="17">
        <v>9.1999999999999998E-2</v>
      </c>
      <c r="K50" s="11"/>
      <c r="L50" s="11">
        <v>6.27</v>
      </c>
      <c r="M50" s="11" t="s">
        <v>12</v>
      </c>
      <c r="N50" s="17">
        <v>0.85</v>
      </c>
    </row>
    <row r="51" spans="3:14" s="24" customFormat="1" x14ac:dyDescent="0.2">
      <c r="C51" s="24" t="s">
        <v>39</v>
      </c>
      <c r="D51" s="24">
        <v>3.2199999999999999E-2</v>
      </c>
      <c r="E51" s="24" t="s">
        <v>12</v>
      </c>
      <c r="F51" s="25">
        <v>3.2000000000000002E-3</v>
      </c>
      <c r="G51" s="11"/>
      <c r="H51" s="11">
        <v>0.14199999999999999</v>
      </c>
      <c r="I51" s="11" t="s">
        <v>12</v>
      </c>
      <c r="J51" s="17">
        <v>1.4E-2</v>
      </c>
      <c r="K51" s="11"/>
      <c r="L51" s="11">
        <v>1.03</v>
      </c>
      <c r="M51" s="11" t="s">
        <v>12</v>
      </c>
      <c r="N51" s="17">
        <v>0.13</v>
      </c>
    </row>
    <row r="52" spans="3:14" s="24" customFormat="1" x14ac:dyDescent="0.2">
      <c r="C52" s="24" t="s">
        <v>40</v>
      </c>
      <c r="D52" s="11">
        <v>0.214</v>
      </c>
      <c r="E52" s="11" t="s">
        <v>12</v>
      </c>
      <c r="F52" s="17">
        <v>2.4E-2</v>
      </c>
      <c r="G52" s="11"/>
      <c r="H52" s="11">
        <v>0.95</v>
      </c>
      <c r="I52" s="11" t="s">
        <v>12</v>
      </c>
      <c r="J52" s="17">
        <v>0.11</v>
      </c>
      <c r="K52" s="11"/>
      <c r="L52" s="11">
        <v>6.82</v>
      </c>
      <c r="M52" s="11" t="s">
        <v>12</v>
      </c>
      <c r="N52" s="17">
        <v>0.96</v>
      </c>
    </row>
    <row r="53" spans="3:14" s="24" customFormat="1" x14ac:dyDescent="0.2">
      <c r="C53" s="24" t="s">
        <v>41</v>
      </c>
      <c r="D53" s="24">
        <v>4.4299999999999999E-2</v>
      </c>
      <c r="E53" s="24" t="s">
        <v>12</v>
      </c>
      <c r="F53" s="25">
        <v>4.7999999999999996E-3</v>
      </c>
      <c r="G53" s="11"/>
      <c r="H53" s="11">
        <v>0.19600000000000001</v>
      </c>
      <c r="I53" s="11" t="s">
        <v>12</v>
      </c>
      <c r="J53" s="17">
        <v>2.1999999999999999E-2</v>
      </c>
      <c r="K53" s="11"/>
      <c r="L53" s="11">
        <v>1.41</v>
      </c>
      <c r="M53" s="11" t="s">
        <v>12</v>
      </c>
      <c r="N53" s="17">
        <v>0.19</v>
      </c>
    </row>
    <row r="54" spans="3:14" s="24" customFormat="1" x14ac:dyDescent="0.2">
      <c r="C54" s="24" t="s">
        <v>42</v>
      </c>
      <c r="D54" s="11">
        <v>0.13</v>
      </c>
      <c r="E54" s="11" t="s">
        <v>12</v>
      </c>
      <c r="F54" s="17">
        <v>1.4E-2</v>
      </c>
      <c r="G54" s="11"/>
      <c r="H54" s="11">
        <v>0.57599999999999996</v>
      </c>
      <c r="I54" s="11" t="s">
        <v>12</v>
      </c>
      <c r="J54" s="17">
        <v>6.7000000000000004E-2</v>
      </c>
      <c r="K54" s="11"/>
      <c r="L54" s="11">
        <v>4.16</v>
      </c>
      <c r="M54" s="11" t="s">
        <v>12</v>
      </c>
      <c r="N54" s="17">
        <v>0.59</v>
      </c>
    </row>
    <row r="55" spans="3:14" s="24" customFormat="1" x14ac:dyDescent="0.2">
      <c r="C55" s="24" t="s">
        <v>43</v>
      </c>
      <c r="D55" s="24">
        <v>1.84E-2</v>
      </c>
      <c r="E55" s="24" t="s">
        <v>12</v>
      </c>
      <c r="F55" s="25">
        <v>2.2000000000000001E-3</v>
      </c>
      <c r="G55" s="11"/>
      <c r="H55" s="11">
        <v>8.1100000000000005E-2</v>
      </c>
      <c r="I55" s="11" t="s">
        <v>12</v>
      </c>
      <c r="J55" s="17">
        <v>9.7000000000000003E-3</v>
      </c>
      <c r="K55" s="11"/>
      <c r="L55" s="11">
        <v>0.58599999999999997</v>
      </c>
      <c r="M55" s="11" t="s">
        <v>12</v>
      </c>
      <c r="N55" s="17">
        <v>8.6999999999999994E-2</v>
      </c>
    </row>
    <row r="56" spans="3:14" s="24" customFormat="1" x14ac:dyDescent="0.2">
      <c r="C56" s="24" t="s">
        <v>44</v>
      </c>
      <c r="D56" s="11">
        <v>0.121</v>
      </c>
      <c r="E56" s="11" t="s">
        <v>12</v>
      </c>
      <c r="F56" s="17">
        <v>1.2E-2</v>
      </c>
      <c r="G56" s="11"/>
      <c r="H56" s="11">
        <v>0.53300000000000003</v>
      </c>
      <c r="I56" s="11" t="s">
        <v>12</v>
      </c>
      <c r="J56" s="17">
        <v>5.5E-2</v>
      </c>
      <c r="K56" s="11"/>
      <c r="L56" s="11">
        <v>3.84</v>
      </c>
      <c r="M56" s="11" t="s">
        <v>12</v>
      </c>
      <c r="N56" s="17">
        <v>0.51</v>
      </c>
    </row>
    <row r="57" spans="3:14" s="24" customFormat="1" x14ac:dyDescent="0.2">
      <c r="C57" s="24" t="s">
        <v>45</v>
      </c>
      <c r="D57" s="11">
        <v>1.7399999999999999E-2</v>
      </c>
      <c r="E57" s="11" t="s">
        <v>12</v>
      </c>
      <c r="F57" s="17">
        <v>2E-3</v>
      </c>
      <c r="G57" s="11"/>
      <c r="H57" s="11">
        <v>7.6999999999999999E-2</v>
      </c>
      <c r="I57" s="11" t="s">
        <v>12</v>
      </c>
      <c r="J57" s="17">
        <v>8.9999999999999993E-3</v>
      </c>
      <c r="K57" s="11"/>
      <c r="L57" s="11">
        <v>0.55600000000000005</v>
      </c>
      <c r="M57" s="11" t="s">
        <v>12</v>
      </c>
      <c r="N57" s="17">
        <v>8.1000000000000003E-2</v>
      </c>
    </row>
    <row r="58" spans="3:14" s="24" customFormat="1" x14ac:dyDescent="0.2">
      <c r="C58" s="24" t="s">
        <v>46</v>
      </c>
      <c r="D58" s="11">
        <v>8.8099999999999998E-2</v>
      </c>
      <c r="E58" s="11" t="s">
        <v>12</v>
      </c>
      <c r="F58" s="17">
        <v>9.7000000000000003E-3</v>
      </c>
      <c r="G58" s="11"/>
      <c r="H58" s="11">
        <v>0.38900000000000001</v>
      </c>
      <c r="I58" s="11" t="s">
        <v>12</v>
      </c>
      <c r="J58" s="17">
        <v>4.2999999999999997E-2</v>
      </c>
      <c r="K58" s="11"/>
      <c r="L58" s="11">
        <v>2.81</v>
      </c>
      <c r="M58" s="11" t="s">
        <v>12</v>
      </c>
      <c r="N58" s="17">
        <v>0.39</v>
      </c>
    </row>
    <row r="59" spans="3:14" s="24" customFormat="1" x14ac:dyDescent="0.2">
      <c r="C59" s="24" t="s">
        <v>47</v>
      </c>
      <c r="D59" s="24">
        <v>8.4399999999999996E-3</v>
      </c>
      <c r="E59" s="24" t="s">
        <v>12</v>
      </c>
      <c r="F59" s="25">
        <v>8.0000000000000004E-4</v>
      </c>
      <c r="G59" s="11"/>
      <c r="H59" s="24">
        <v>3.7199999999999997E-2</v>
      </c>
      <c r="I59" s="24" t="s">
        <v>12</v>
      </c>
      <c r="J59" s="25">
        <v>3.5999999999999999E-3</v>
      </c>
      <c r="K59" s="11"/>
      <c r="L59" s="11">
        <v>0.26900000000000002</v>
      </c>
      <c r="M59" s="11" t="s">
        <v>12</v>
      </c>
      <c r="N59" s="17">
        <v>3.3000000000000002E-2</v>
      </c>
    </row>
    <row r="60" spans="3:14" s="24" customFormat="1" x14ac:dyDescent="0.2">
      <c r="C60" s="24" t="s">
        <v>48</v>
      </c>
      <c r="D60" s="24">
        <v>1.5100000000000001E-3</v>
      </c>
      <c r="E60" s="24" t="s">
        <v>12</v>
      </c>
      <c r="F60" s="25">
        <v>4.0000000000000002E-4</v>
      </c>
      <c r="G60" s="11"/>
      <c r="H60" s="24">
        <v>6.7000000000000002E-3</v>
      </c>
      <c r="I60" s="24" t="s">
        <v>12</v>
      </c>
      <c r="J60" s="25">
        <v>1.8E-3</v>
      </c>
      <c r="K60" s="11"/>
      <c r="L60" s="11">
        <v>4.8000000000000001E-2</v>
      </c>
      <c r="M60" s="11" t="s">
        <v>12</v>
      </c>
      <c r="N60" s="17">
        <v>1.2E-2</v>
      </c>
    </row>
    <row r="61" spans="3:14" s="24" customFormat="1" x14ac:dyDescent="0.2">
      <c r="C61" s="24" t="s">
        <v>49</v>
      </c>
      <c r="D61" s="24">
        <v>0.02</v>
      </c>
      <c r="E61" s="24" t="s">
        <v>12</v>
      </c>
      <c r="F61" s="25">
        <v>3.8999999999999998E-3</v>
      </c>
      <c r="G61" s="11"/>
      <c r="H61" s="11">
        <v>8.8999999999999996E-2</v>
      </c>
      <c r="I61" s="11" t="s">
        <v>12</v>
      </c>
      <c r="J61" s="17">
        <v>1.7000000000000001E-2</v>
      </c>
      <c r="K61" s="11"/>
      <c r="L61" s="11">
        <v>0.63700000000000001</v>
      </c>
      <c r="M61" s="11" t="s">
        <v>12</v>
      </c>
      <c r="N61" s="17">
        <v>9.4E-2</v>
      </c>
    </row>
    <row r="62" spans="3:14" s="24" customFormat="1" x14ac:dyDescent="0.2">
      <c r="C62" s="24" t="s">
        <v>50</v>
      </c>
      <c r="D62" s="24">
        <v>4.6399999999999997E-2</v>
      </c>
      <c r="E62" s="24" t="s">
        <v>12</v>
      </c>
      <c r="F62" s="25">
        <v>4.4000000000000003E-3</v>
      </c>
      <c r="G62" s="11"/>
      <c r="H62" s="11">
        <v>0.20499999999999999</v>
      </c>
      <c r="I62" s="11" t="s">
        <v>12</v>
      </c>
      <c r="J62" s="17">
        <v>0.02</v>
      </c>
      <c r="K62" s="11"/>
      <c r="L62" s="11">
        <v>1.48</v>
      </c>
      <c r="M62" s="11" t="s">
        <v>12</v>
      </c>
      <c r="N62" s="17">
        <v>0.18</v>
      </c>
    </row>
    <row r="63" spans="3:14" s="24" customFormat="1" x14ac:dyDescent="0.2">
      <c r="C63" s="24" t="s">
        <v>51</v>
      </c>
      <c r="D63" s="24">
        <v>9.4000000000000004E-3</v>
      </c>
      <c r="E63" s="24" t="s">
        <v>12</v>
      </c>
      <c r="F63" s="25">
        <v>1.2999999999999999E-3</v>
      </c>
      <c r="G63" s="11"/>
      <c r="H63" s="11">
        <v>4.1599999999999998E-2</v>
      </c>
      <c r="I63" s="11" t="s">
        <v>12</v>
      </c>
      <c r="J63" s="17">
        <v>5.7000000000000002E-3</v>
      </c>
      <c r="K63" s="11"/>
      <c r="L63" s="11">
        <v>0.29899999999999999</v>
      </c>
      <c r="M63" s="11" t="s">
        <v>12</v>
      </c>
      <c r="N63" s="17">
        <v>2.8000000000000001E-2</v>
      </c>
    </row>
    <row r="66" spans="2:12" x14ac:dyDescent="0.2">
      <c r="B66" s="57">
        <v>0.23499999999999999</v>
      </c>
      <c r="C66" s="24" t="s">
        <v>216</v>
      </c>
      <c r="D66" s="24">
        <f t="shared" ref="D66:D79" si="0">D44/$B66</f>
        <v>1.1829787234042555</v>
      </c>
      <c r="H66" s="24">
        <f t="shared" ref="H66:H79" si="1">H44/$B66</f>
        <v>5.2340425531914896</v>
      </c>
      <c r="L66" s="24">
        <f t="shared" ref="L66:L79" si="2">L44/$B66</f>
        <v>37.617021276595743</v>
      </c>
    </row>
    <row r="67" spans="2:12" x14ac:dyDescent="0.2">
      <c r="B67" s="57">
        <v>0.60299999999999998</v>
      </c>
      <c r="C67" s="24" t="s">
        <v>217</v>
      </c>
      <c r="D67" s="24">
        <f t="shared" si="0"/>
        <v>1.24212271973466</v>
      </c>
      <c r="H67" s="24">
        <f t="shared" si="1"/>
        <v>5.4726368159203975</v>
      </c>
      <c r="L67" s="24">
        <f t="shared" si="2"/>
        <v>39.452736318407958</v>
      </c>
    </row>
    <row r="68" spans="2:12" x14ac:dyDescent="0.2">
      <c r="B68" s="57">
        <v>8.8999999999999996E-2</v>
      </c>
      <c r="C68" s="24" t="s">
        <v>218</v>
      </c>
      <c r="D68" s="24">
        <f t="shared" si="0"/>
        <v>1.357303370786517</v>
      </c>
      <c r="H68" s="24">
        <f t="shared" si="1"/>
        <v>5.9887640449438209</v>
      </c>
      <c r="L68" s="24">
        <f t="shared" si="2"/>
        <v>43.146067415730336</v>
      </c>
    </row>
    <row r="69" spans="2:12" x14ac:dyDescent="0.2">
      <c r="B69" s="57">
        <v>0.45200000000000001</v>
      </c>
      <c r="C69" s="24" t="s">
        <v>219</v>
      </c>
      <c r="D69" s="24">
        <f t="shared" si="0"/>
        <v>1.2455752212389379</v>
      </c>
      <c r="H69" s="24">
        <f t="shared" si="1"/>
        <v>5.4867256637168138</v>
      </c>
      <c r="L69" s="24">
        <f t="shared" si="2"/>
        <v>39.601769911504419</v>
      </c>
    </row>
    <row r="70" spans="2:12" x14ac:dyDescent="0.2">
      <c r="B70" s="57">
        <v>0.14699999999999999</v>
      </c>
      <c r="C70" s="24" t="s">
        <v>220</v>
      </c>
      <c r="D70" s="24">
        <f t="shared" si="0"/>
        <v>1.1224489795918369</v>
      </c>
      <c r="H70" s="24">
        <f t="shared" si="1"/>
        <v>4.9523809523809526</v>
      </c>
      <c r="L70" s="24">
        <f t="shared" si="2"/>
        <v>35.714285714285715</v>
      </c>
    </row>
    <row r="71" spans="2:12" x14ac:dyDescent="0.2">
      <c r="B71" s="57">
        <v>5.6000000000000001E-2</v>
      </c>
      <c r="C71" s="24" t="s">
        <v>221</v>
      </c>
      <c r="D71" s="24">
        <f t="shared" si="0"/>
        <v>0.19910714285714284</v>
      </c>
      <c r="H71" s="24">
        <f t="shared" si="1"/>
        <v>0.87857142857142856</v>
      </c>
      <c r="L71" s="24">
        <f t="shared" si="2"/>
        <v>6.3392857142857135</v>
      </c>
    </row>
    <row r="72" spans="2:12" x14ac:dyDescent="0.2">
      <c r="B72" s="57">
        <v>0.19700000000000001</v>
      </c>
      <c r="C72" s="24" t="s">
        <v>222</v>
      </c>
      <c r="D72" s="24">
        <f t="shared" si="0"/>
        <v>1</v>
      </c>
      <c r="H72" s="24">
        <f t="shared" si="1"/>
        <v>4.4111675126903549</v>
      </c>
      <c r="L72" s="24">
        <f t="shared" si="2"/>
        <v>31.827411167512686</v>
      </c>
    </row>
    <row r="73" spans="2:12" x14ac:dyDescent="0.2">
      <c r="B73" s="57">
        <v>3.5999999999999997E-2</v>
      </c>
      <c r="C73" s="24" t="s">
        <v>223</v>
      </c>
      <c r="D73" s="24">
        <f t="shared" si="0"/>
        <v>0.89444444444444449</v>
      </c>
      <c r="H73" s="24">
        <f t="shared" si="1"/>
        <v>3.9444444444444442</v>
      </c>
      <c r="L73" s="24">
        <f t="shared" si="2"/>
        <v>28.611111111111114</v>
      </c>
    </row>
    <row r="74" spans="2:12" x14ac:dyDescent="0.2">
      <c r="B74" s="57">
        <v>0.24299999999999999</v>
      </c>
      <c r="C74" s="24" t="s">
        <v>224</v>
      </c>
      <c r="D74" s="24">
        <f t="shared" si="0"/>
        <v>0.88065843621399176</v>
      </c>
      <c r="H74" s="24">
        <f t="shared" si="1"/>
        <v>3.9094650205761314</v>
      </c>
      <c r="L74" s="24">
        <f t="shared" si="2"/>
        <v>28.065843621399178</v>
      </c>
    </row>
    <row r="75" spans="2:12" x14ac:dyDescent="0.2">
      <c r="B75" s="57">
        <v>5.6000000000000001E-2</v>
      </c>
      <c r="C75" s="24" t="s">
        <v>225</v>
      </c>
      <c r="D75" s="24">
        <f t="shared" si="0"/>
        <v>0.79107142857142854</v>
      </c>
      <c r="H75" s="24">
        <f t="shared" si="1"/>
        <v>3.5</v>
      </c>
      <c r="L75" s="24">
        <f t="shared" si="2"/>
        <v>25.178571428571427</v>
      </c>
    </row>
    <row r="76" spans="2:12" x14ac:dyDescent="0.2">
      <c r="B76" s="57">
        <v>0.159</v>
      </c>
      <c r="C76" s="24" t="s">
        <v>226</v>
      </c>
      <c r="D76" s="24">
        <f t="shared" si="0"/>
        <v>0.8176100628930818</v>
      </c>
      <c r="H76" s="24">
        <f t="shared" si="1"/>
        <v>3.6226415094339619</v>
      </c>
      <c r="L76" s="24">
        <f t="shared" si="2"/>
        <v>26.163522012578618</v>
      </c>
    </row>
    <row r="77" spans="2:12" x14ac:dyDescent="0.2">
      <c r="B77" s="57">
        <v>2.4E-2</v>
      </c>
      <c r="C77" s="24" t="s">
        <v>227</v>
      </c>
      <c r="D77" s="24">
        <f t="shared" si="0"/>
        <v>0.76666666666666661</v>
      </c>
      <c r="H77" s="24">
        <f t="shared" si="1"/>
        <v>3.3791666666666669</v>
      </c>
      <c r="L77" s="24">
        <f t="shared" si="2"/>
        <v>24.416666666666664</v>
      </c>
    </row>
    <row r="78" spans="2:12" x14ac:dyDescent="0.2">
      <c r="B78" s="57">
        <v>0.16300000000000001</v>
      </c>
      <c r="C78" s="24" t="s">
        <v>228</v>
      </c>
      <c r="D78" s="24">
        <f t="shared" si="0"/>
        <v>0.74233128834355822</v>
      </c>
      <c r="H78" s="24">
        <f t="shared" si="1"/>
        <v>3.2699386503067487</v>
      </c>
      <c r="L78" s="24">
        <f t="shared" si="2"/>
        <v>23.558282208588956</v>
      </c>
    </row>
    <row r="79" spans="2:12" x14ac:dyDescent="0.2">
      <c r="B79" s="57">
        <v>2.4E-2</v>
      </c>
      <c r="C79" s="24" t="s">
        <v>229</v>
      </c>
      <c r="D79" s="24">
        <f t="shared" si="0"/>
        <v>0.72499999999999998</v>
      </c>
      <c r="H79" s="24">
        <f t="shared" si="1"/>
        <v>3.208333333333333</v>
      </c>
      <c r="L79" s="24">
        <f t="shared" si="2"/>
        <v>23.166666666666668</v>
      </c>
    </row>
  </sheetData>
  <mergeCells count="3">
    <mergeCell ref="D22:F23"/>
    <mergeCell ref="H22:J23"/>
    <mergeCell ref="L22:N2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37"/>
  <sheetViews>
    <sheetView zoomScale="80" zoomScaleNormal="80" workbookViewId="0">
      <selection activeCell="W7" sqref="W7"/>
    </sheetView>
  </sheetViews>
  <sheetFormatPr defaultColWidth="8.85546875" defaultRowHeight="14.25" x14ac:dyDescent="0.2"/>
  <cols>
    <col min="1" max="1" width="8.85546875" style="3"/>
    <col min="2" max="2" width="11.85546875" style="3" customWidth="1"/>
    <col min="3" max="16384" width="8.85546875" style="3"/>
  </cols>
  <sheetData>
    <row r="2" spans="2:22" x14ac:dyDescent="0.2">
      <c r="B2" s="18" t="s">
        <v>151</v>
      </c>
    </row>
    <row r="4" spans="2:22" x14ac:dyDescent="0.2">
      <c r="C4" s="3" t="s">
        <v>107</v>
      </c>
      <c r="D4" s="3" t="s">
        <v>108</v>
      </c>
      <c r="E4" s="3" t="s">
        <v>109</v>
      </c>
      <c r="F4" s="3" t="s">
        <v>110</v>
      </c>
      <c r="G4" s="3" t="s">
        <v>111</v>
      </c>
      <c r="H4" s="3" t="s">
        <v>112</v>
      </c>
      <c r="I4" s="3" t="s">
        <v>113</v>
      </c>
      <c r="J4" s="3" t="s">
        <v>114</v>
      </c>
      <c r="K4" s="3" t="s">
        <v>115</v>
      </c>
      <c r="L4" s="3" t="s">
        <v>116</v>
      </c>
      <c r="M4" s="3" t="s">
        <v>117</v>
      </c>
      <c r="N4" s="3" t="s">
        <v>118</v>
      </c>
      <c r="O4" s="3" t="s">
        <v>119</v>
      </c>
      <c r="P4" s="3" t="s">
        <v>120</v>
      </c>
      <c r="Q4" s="3" t="s">
        <v>121</v>
      </c>
      <c r="R4" s="3" t="s">
        <v>122</v>
      </c>
      <c r="T4" s="18" t="s">
        <v>142</v>
      </c>
      <c r="U4" s="18" t="s">
        <v>143</v>
      </c>
      <c r="V4" s="18" t="s">
        <v>144</v>
      </c>
    </row>
    <row r="5" spans="2:22" s="2" customFormat="1" x14ac:dyDescent="0.2">
      <c r="B5" s="5" t="s">
        <v>159</v>
      </c>
      <c r="C5" s="2">
        <v>50.463999999999999</v>
      </c>
      <c r="D5" s="2">
        <v>47.857999999999997</v>
      </c>
      <c r="E5" s="2">
        <v>48.801000000000002</v>
      </c>
      <c r="F5" s="2">
        <v>49.552</v>
      </c>
      <c r="G5" s="2">
        <v>48.506</v>
      </c>
      <c r="H5" s="2">
        <v>49.116</v>
      </c>
      <c r="I5" s="2">
        <v>48.493000000000002</v>
      </c>
      <c r="J5" s="2">
        <v>48.51</v>
      </c>
      <c r="K5" s="2">
        <v>51.021999999999998</v>
      </c>
      <c r="L5" s="2">
        <v>50.359000000000002</v>
      </c>
      <c r="M5" s="2">
        <v>49.77</v>
      </c>
      <c r="N5" s="2">
        <v>50.241</v>
      </c>
      <c r="O5" s="2">
        <v>49.994999999999997</v>
      </c>
      <c r="P5" s="2">
        <v>51.838999999999999</v>
      </c>
      <c r="Q5" s="2">
        <v>48.674999999999997</v>
      </c>
      <c r="R5" s="2">
        <v>48.65</v>
      </c>
      <c r="T5" s="4">
        <f t="shared" ref="T5:T14" si="0">MIN(C5:R5)</f>
        <v>47.857999999999997</v>
      </c>
      <c r="U5" s="4">
        <f t="shared" ref="U5:U14" si="1">AVERAGE(C5:R5)</f>
        <v>49.490687499999986</v>
      </c>
      <c r="V5" s="4">
        <f t="shared" ref="V5:V14" si="2">MAX(C5:R5)</f>
        <v>51.838999999999999</v>
      </c>
    </row>
    <row r="6" spans="2:22" s="2" customFormat="1" x14ac:dyDescent="0.2">
      <c r="B6" s="5" t="s">
        <v>81</v>
      </c>
      <c r="C6" s="2">
        <v>29.678999999999998</v>
      </c>
      <c r="D6" s="2">
        <v>31.745999999999999</v>
      </c>
      <c r="E6" s="2">
        <v>30.66</v>
      </c>
      <c r="F6" s="2">
        <v>29.684999999999999</v>
      </c>
      <c r="G6" s="2">
        <v>31.390999999999998</v>
      </c>
      <c r="H6" s="2">
        <v>31.094000000000001</v>
      </c>
      <c r="I6" s="2">
        <v>31.420999999999999</v>
      </c>
      <c r="J6" s="2">
        <v>31.138000000000002</v>
      </c>
      <c r="K6" s="2">
        <v>29.239000000000001</v>
      </c>
      <c r="L6" s="2">
        <v>28.838000000000001</v>
      </c>
      <c r="M6" s="2">
        <v>30.684000000000001</v>
      </c>
      <c r="N6" s="2">
        <v>29.843</v>
      </c>
      <c r="O6" s="2">
        <v>31.626999999999999</v>
      </c>
      <c r="P6" s="2">
        <v>28.814</v>
      </c>
      <c r="Q6" s="2">
        <v>30.552</v>
      </c>
      <c r="R6" s="2">
        <v>30.794</v>
      </c>
      <c r="T6" s="4">
        <f t="shared" si="0"/>
        <v>28.814</v>
      </c>
      <c r="U6" s="4">
        <f t="shared" si="1"/>
        <v>30.450312500000006</v>
      </c>
      <c r="V6" s="4">
        <f t="shared" si="2"/>
        <v>31.745999999999999</v>
      </c>
    </row>
    <row r="7" spans="2:22" s="2" customFormat="1" x14ac:dyDescent="0.2">
      <c r="B7" s="5" t="s">
        <v>82</v>
      </c>
      <c r="C7" s="2">
        <v>0.107</v>
      </c>
      <c r="D7" s="2">
        <v>5.1999999999999998E-2</v>
      </c>
      <c r="E7" s="2">
        <v>5.2999999999999999E-2</v>
      </c>
      <c r="F7" s="2">
        <v>8.6999999999999994E-2</v>
      </c>
      <c r="G7" s="2">
        <v>6.8000000000000005E-2</v>
      </c>
      <c r="H7" s="2">
        <v>7.4999999999999997E-2</v>
      </c>
      <c r="I7" s="2">
        <v>5.7000000000000002E-2</v>
      </c>
      <c r="J7" s="2">
        <v>9.1999999999999998E-2</v>
      </c>
      <c r="K7" s="2">
        <v>8.6999999999999994E-2</v>
      </c>
      <c r="L7" s="2">
        <v>0.108</v>
      </c>
      <c r="M7" s="2">
        <v>0.09</v>
      </c>
      <c r="N7" s="2">
        <v>0.105</v>
      </c>
      <c r="O7" s="2">
        <v>6.5000000000000002E-2</v>
      </c>
      <c r="P7" s="2">
        <v>0.13200000000000001</v>
      </c>
      <c r="Q7" s="2">
        <v>7.4999999999999997E-2</v>
      </c>
      <c r="R7" s="2">
        <v>6.7000000000000004E-2</v>
      </c>
      <c r="T7" s="4">
        <f t="shared" si="0"/>
        <v>5.1999999999999998E-2</v>
      </c>
      <c r="U7" s="4">
        <f t="shared" si="1"/>
        <v>8.249999999999999E-2</v>
      </c>
      <c r="V7" s="4">
        <f t="shared" si="2"/>
        <v>0.13200000000000001</v>
      </c>
    </row>
    <row r="8" spans="2:22" s="2" customFormat="1" x14ac:dyDescent="0.2">
      <c r="B8" s="5" t="s">
        <v>83</v>
      </c>
      <c r="C8" s="2">
        <v>0.441</v>
      </c>
      <c r="D8" s="2">
        <v>0.13400000000000001</v>
      </c>
      <c r="E8" s="2">
        <v>0.22</v>
      </c>
      <c r="F8" s="2">
        <v>0.47199999999999998</v>
      </c>
      <c r="G8" s="2">
        <v>0.28199999999999997</v>
      </c>
      <c r="H8" s="2">
        <v>0.26600000000000001</v>
      </c>
      <c r="I8" s="2">
        <v>0.189</v>
      </c>
      <c r="J8" s="2">
        <v>0.315</v>
      </c>
      <c r="K8" s="2">
        <v>0.57599999999999996</v>
      </c>
      <c r="L8" s="2">
        <v>0.36699999999999999</v>
      </c>
      <c r="M8" s="2">
        <v>0.441</v>
      </c>
      <c r="N8" s="2">
        <v>0.47099999999999997</v>
      </c>
      <c r="O8" s="2">
        <v>0.23</v>
      </c>
      <c r="P8" s="2">
        <v>0.52400000000000002</v>
      </c>
      <c r="Q8" s="2">
        <v>0.219</v>
      </c>
      <c r="R8" s="2">
        <v>0.193</v>
      </c>
      <c r="T8" s="4">
        <f t="shared" si="0"/>
        <v>0.13400000000000001</v>
      </c>
      <c r="U8" s="4">
        <f t="shared" si="1"/>
        <v>0.33374999999999999</v>
      </c>
      <c r="V8" s="4">
        <f t="shared" si="2"/>
        <v>0.57599999999999996</v>
      </c>
    </row>
    <row r="9" spans="2:22" s="2" customFormat="1" x14ac:dyDescent="0.2">
      <c r="B9" s="5" t="s">
        <v>84</v>
      </c>
      <c r="C9" s="2">
        <v>0.41599999999999998</v>
      </c>
      <c r="D9" s="2">
        <v>0.33</v>
      </c>
      <c r="E9" s="2">
        <v>0.38300000000000001</v>
      </c>
      <c r="F9" s="2">
        <v>0.40100000000000002</v>
      </c>
      <c r="G9" s="2">
        <v>0.36</v>
      </c>
      <c r="H9" s="2">
        <v>0.34799999999999998</v>
      </c>
      <c r="I9" s="2">
        <v>0.34499999999999997</v>
      </c>
      <c r="J9" s="2">
        <v>0.312</v>
      </c>
      <c r="K9" s="2">
        <v>0.46400000000000002</v>
      </c>
      <c r="L9" s="2">
        <v>0.439</v>
      </c>
      <c r="M9" s="2">
        <v>0.36599999999999999</v>
      </c>
      <c r="N9" s="2">
        <v>0.39300000000000002</v>
      </c>
      <c r="O9" s="2">
        <v>0.34200000000000003</v>
      </c>
      <c r="P9" s="2">
        <v>0.49199999999999999</v>
      </c>
      <c r="Q9" s="2">
        <v>0.315</v>
      </c>
      <c r="R9" s="2">
        <v>0.36499999999999999</v>
      </c>
      <c r="T9" s="4">
        <f t="shared" si="0"/>
        <v>0.312</v>
      </c>
      <c r="U9" s="4">
        <f t="shared" si="1"/>
        <v>0.37943749999999998</v>
      </c>
      <c r="V9" s="4">
        <f t="shared" si="2"/>
        <v>0.49199999999999999</v>
      </c>
    </row>
    <row r="10" spans="2:22" s="2" customFormat="1" x14ac:dyDescent="0.2">
      <c r="B10" s="5" t="s">
        <v>85</v>
      </c>
      <c r="C10" s="2">
        <v>15.026</v>
      </c>
      <c r="D10" s="2">
        <v>16.745000000000001</v>
      </c>
      <c r="E10" s="2">
        <v>15.692</v>
      </c>
      <c r="F10" s="2">
        <v>15.24</v>
      </c>
      <c r="G10" s="2">
        <v>16.510000000000002</v>
      </c>
      <c r="H10" s="2">
        <v>16.018999999999998</v>
      </c>
      <c r="I10" s="2">
        <v>16.3</v>
      </c>
      <c r="J10" s="2">
        <v>15.986000000000001</v>
      </c>
      <c r="K10" s="2">
        <v>14.734999999999999</v>
      </c>
      <c r="L10" s="2">
        <v>14.587999999999999</v>
      </c>
      <c r="M10" s="2">
        <v>15.608000000000001</v>
      </c>
      <c r="N10" s="2">
        <v>14.981999999999999</v>
      </c>
      <c r="O10" s="2">
        <v>15.724</v>
      </c>
      <c r="P10" s="2">
        <v>13.93</v>
      </c>
      <c r="Q10" s="2">
        <v>16.053000000000001</v>
      </c>
      <c r="R10" s="2">
        <v>16.233000000000001</v>
      </c>
      <c r="T10" s="4">
        <f t="shared" si="0"/>
        <v>13.93</v>
      </c>
      <c r="U10" s="4">
        <f t="shared" si="1"/>
        <v>15.585687499999999</v>
      </c>
      <c r="V10" s="4">
        <f t="shared" si="2"/>
        <v>16.745000000000001</v>
      </c>
    </row>
    <row r="11" spans="2:22" s="2" customFormat="1" x14ac:dyDescent="0.2">
      <c r="B11" s="5" t="s">
        <v>86</v>
      </c>
      <c r="C11" s="2">
        <v>2.4569999999999999</v>
      </c>
      <c r="D11" s="2">
        <v>1.9059999999999999</v>
      </c>
      <c r="E11" s="2">
        <v>2.3330000000000002</v>
      </c>
      <c r="F11" s="2">
        <v>2.1970000000000001</v>
      </c>
      <c r="G11" s="2">
        <v>2.0070000000000001</v>
      </c>
      <c r="H11" s="2">
        <v>2.282</v>
      </c>
      <c r="I11" s="2">
        <v>2.2429999999999999</v>
      </c>
      <c r="J11" s="2">
        <v>2.12</v>
      </c>
      <c r="K11" s="2">
        <v>2.6379999999999999</v>
      </c>
      <c r="L11" s="2">
        <v>2.8580000000000001</v>
      </c>
      <c r="M11" s="2">
        <v>2.379</v>
      </c>
      <c r="N11" s="2">
        <v>2.6</v>
      </c>
      <c r="O11" s="2">
        <v>2.3519999999999999</v>
      </c>
      <c r="P11" s="2">
        <v>2.5099999999999998</v>
      </c>
      <c r="Q11" s="2">
        <v>2.0830000000000002</v>
      </c>
      <c r="R11" s="2">
        <v>2.06</v>
      </c>
      <c r="T11" s="4">
        <f t="shared" si="0"/>
        <v>1.9059999999999999</v>
      </c>
      <c r="U11" s="4">
        <f t="shared" si="1"/>
        <v>2.3140625000000004</v>
      </c>
      <c r="V11" s="4">
        <f t="shared" si="2"/>
        <v>2.8580000000000001</v>
      </c>
    </row>
    <row r="12" spans="2:22" s="2" customFormat="1" x14ac:dyDescent="0.2">
      <c r="B12" s="5" t="s">
        <v>87</v>
      </c>
      <c r="C12" s="2">
        <v>1.2E-2</v>
      </c>
      <c r="D12" s="2">
        <v>1.9E-2</v>
      </c>
      <c r="E12" s="2">
        <v>0</v>
      </c>
      <c r="F12" s="2">
        <v>3.0000000000000001E-3</v>
      </c>
      <c r="G12" s="2">
        <v>0</v>
      </c>
      <c r="H12" s="2">
        <v>0</v>
      </c>
      <c r="I12" s="2">
        <v>0</v>
      </c>
      <c r="J12" s="2">
        <v>3.6999999999999998E-2</v>
      </c>
      <c r="K12" s="2">
        <v>2.3E-2</v>
      </c>
      <c r="L12" s="2">
        <v>0</v>
      </c>
      <c r="M12" s="2">
        <v>0</v>
      </c>
      <c r="N12" s="2">
        <v>0</v>
      </c>
      <c r="O12" s="2">
        <v>6.0000000000000001E-3</v>
      </c>
      <c r="P12" s="2">
        <v>0</v>
      </c>
      <c r="Q12" s="2">
        <v>1.9E-2</v>
      </c>
      <c r="R12" s="2">
        <v>8.9999999999999993E-3</v>
      </c>
      <c r="T12" s="4">
        <f t="shared" si="0"/>
        <v>0</v>
      </c>
      <c r="U12" s="4">
        <f t="shared" si="1"/>
        <v>8.0000000000000002E-3</v>
      </c>
      <c r="V12" s="4">
        <f t="shared" si="2"/>
        <v>3.6999999999999998E-2</v>
      </c>
    </row>
    <row r="13" spans="2:22" s="2" customFormat="1" x14ac:dyDescent="0.2">
      <c r="B13" s="5" t="s">
        <v>88</v>
      </c>
      <c r="C13" s="2">
        <v>8.0000000000000002E-3</v>
      </c>
      <c r="D13" s="2">
        <v>5.2999999999999999E-2</v>
      </c>
      <c r="E13" s="2">
        <v>0</v>
      </c>
      <c r="F13" s="2">
        <v>2.1000000000000001E-2</v>
      </c>
      <c r="G13" s="2">
        <v>1.4999999999999999E-2</v>
      </c>
      <c r="H13" s="2">
        <v>3.0000000000000001E-3</v>
      </c>
      <c r="I13" s="2">
        <v>1.4E-2</v>
      </c>
      <c r="J13" s="2">
        <v>0</v>
      </c>
      <c r="K13" s="2">
        <v>4.8000000000000001E-2</v>
      </c>
      <c r="L13" s="2">
        <v>0</v>
      </c>
      <c r="M13" s="2">
        <v>1.7999999999999999E-2</v>
      </c>
      <c r="N13" s="2">
        <v>0.01</v>
      </c>
      <c r="O13" s="2">
        <v>2.1000000000000001E-2</v>
      </c>
      <c r="P13" s="2">
        <v>3.6999999999999998E-2</v>
      </c>
      <c r="Q13" s="2">
        <v>2.7E-2</v>
      </c>
      <c r="R13" s="2">
        <v>2.8000000000000001E-2</v>
      </c>
      <c r="T13" s="4">
        <f t="shared" si="0"/>
        <v>0</v>
      </c>
      <c r="U13" s="4">
        <f t="shared" si="1"/>
        <v>1.8937500000000003E-2</v>
      </c>
      <c r="V13" s="4">
        <f t="shared" si="2"/>
        <v>5.2999999999999999E-2</v>
      </c>
    </row>
    <row r="14" spans="2:22" s="2" customFormat="1" x14ac:dyDescent="0.2">
      <c r="B14" s="5" t="s">
        <v>89</v>
      </c>
      <c r="C14" s="2">
        <v>0.44700000000000001</v>
      </c>
      <c r="D14" s="2">
        <v>0.20699999999999999</v>
      </c>
      <c r="E14" s="2">
        <v>0.308</v>
      </c>
      <c r="F14" s="2">
        <v>0.438</v>
      </c>
      <c r="G14" s="2">
        <v>0.308</v>
      </c>
      <c r="H14" s="2">
        <v>0.307</v>
      </c>
      <c r="I14" s="2">
        <v>0.25900000000000001</v>
      </c>
      <c r="J14" s="2">
        <v>0.28699999999999998</v>
      </c>
      <c r="K14" s="2">
        <v>0.33600000000000002</v>
      </c>
      <c r="L14" s="2">
        <v>0.47799999999999998</v>
      </c>
      <c r="M14" s="2">
        <v>0.38800000000000001</v>
      </c>
      <c r="N14" s="2">
        <v>0.32600000000000001</v>
      </c>
      <c r="O14" s="2">
        <v>0.30599999999999999</v>
      </c>
      <c r="P14" s="2">
        <v>0.41899999999999998</v>
      </c>
      <c r="Q14" s="2">
        <v>0.28899999999999998</v>
      </c>
      <c r="R14" s="2">
        <v>0.29199999999999998</v>
      </c>
      <c r="T14" s="4">
        <f t="shared" si="0"/>
        <v>0.20699999999999999</v>
      </c>
      <c r="U14" s="4">
        <f t="shared" si="1"/>
        <v>0.33718749999999992</v>
      </c>
      <c r="V14" s="4">
        <f t="shared" si="2"/>
        <v>0.47799999999999998</v>
      </c>
    </row>
    <row r="15" spans="2:22" x14ac:dyDescent="0.2">
      <c r="B15" s="5" t="s">
        <v>0</v>
      </c>
      <c r="C15" s="2">
        <f>SUM(C5:C14)</f>
        <v>99.056999999999988</v>
      </c>
      <c r="D15" s="2">
        <f t="shared" ref="D15:R15" si="3">SUM(D5:D14)</f>
        <v>99.050000000000011</v>
      </c>
      <c r="E15" s="2">
        <f t="shared" si="3"/>
        <v>98.45</v>
      </c>
      <c r="F15" s="2">
        <f t="shared" si="3"/>
        <v>98.095999999999989</v>
      </c>
      <c r="G15" s="2">
        <f t="shared" si="3"/>
        <v>99.447000000000003</v>
      </c>
      <c r="H15" s="2">
        <f t="shared" si="3"/>
        <v>99.51</v>
      </c>
      <c r="I15" s="2">
        <f t="shared" si="3"/>
        <v>99.320999999999984</v>
      </c>
      <c r="J15" s="2">
        <f t="shared" si="3"/>
        <v>98.797000000000011</v>
      </c>
      <c r="K15" s="2">
        <f t="shared" si="3"/>
        <v>99.167999999999992</v>
      </c>
      <c r="L15" s="2">
        <f t="shared" si="3"/>
        <v>98.034999999999997</v>
      </c>
      <c r="M15" s="2">
        <f t="shared" si="3"/>
        <v>99.744000000000028</v>
      </c>
      <c r="N15" s="2">
        <f t="shared" si="3"/>
        <v>98.971000000000004</v>
      </c>
      <c r="O15" s="2">
        <f t="shared" si="3"/>
        <v>100.66800000000001</v>
      </c>
      <c r="P15" s="2">
        <f t="shared" si="3"/>
        <v>98.697000000000003</v>
      </c>
      <c r="Q15" s="2">
        <f t="shared" si="3"/>
        <v>98.307000000000002</v>
      </c>
      <c r="R15" s="2">
        <f t="shared" si="3"/>
        <v>98.691000000000003</v>
      </c>
      <c r="T15" s="4"/>
      <c r="U15" s="4"/>
      <c r="V15" s="4"/>
    </row>
    <row r="16" spans="2:22" x14ac:dyDescent="0.2">
      <c r="B16" s="7" t="s">
        <v>55</v>
      </c>
      <c r="C16" s="10">
        <v>75.113369412853828</v>
      </c>
      <c r="D16" s="10">
        <v>81.920360475615396</v>
      </c>
      <c r="E16" s="10">
        <v>77.374660658825121</v>
      </c>
      <c r="F16" s="10">
        <v>77.214550940993021</v>
      </c>
      <c r="G16" s="10">
        <v>80.502788062727547</v>
      </c>
      <c r="H16" s="10">
        <v>78.087905539568212</v>
      </c>
      <c r="I16" s="10">
        <v>78.868413146270541</v>
      </c>
      <c r="J16" s="10">
        <v>79.279549677412561</v>
      </c>
      <c r="K16" s="10">
        <v>74.012455419667276</v>
      </c>
      <c r="L16" s="10">
        <v>71.759580081190776</v>
      </c>
      <c r="M16" s="10">
        <v>76.603559799925861</v>
      </c>
      <c r="N16" s="10">
        <v>74.62961765809635</v>
      </c>
      <c r="O16" s="10">
        <v>77.288539604063246</v>
      </c>
      <c r="P16" s="10">
        <v>73.427860621474949</v>
      </c>
      <c r="Q16" s="10">
        <v>79.602248632310236</v>
      </c>
      <c r="R16" s="10">
        <v>79.932180423222249</v>
      </c>
      <c r="T16" s="4">
        <f>MIN(C16:R16)</f>
        <v>71.759580081190776</v>
      </c>
      <c r="U16" s="4">
        <f>AVERAGE(C16:R16)</f>
        <v>77.226102509638565</v>
      </c>
      <c r="V16" s="4">
        <f>MAX(C16:R16)</f>
        <v>81.920360475615396</v>
      </c>
    </row>
    <row r="17" spans="2:22" x14ac:dyDescent="0.2">
      <c r="B17" s="7" t="s">
        <v>147</v>
      </c>
      <c r="C17" s="10">
        <v>22.226211596028374</v>
      </c>
      <c r="D17" s="10">
        <v>16.873921633743681</v>
      </c>
      <c r="E17" s="10">
        <v>20.817166960479117</v>
      </c>
      <c r="F17" s="10">
        <v>20.143302218490692</v>
      </c>
      <c r="G17" s="10">
        <v>17.709147269126351</v>
      </c>
      <c r="H17" s="10">
        <v>20.130309022048511</v>
      </c>
      <c r="I17" s="10">
        <v>19.639534990570311</v>
      </c>
      <c r="J17" s="10">
        <v>19.025831915058031</v>
      </c>
      <c r="K17" s="10">
        <v>23.978162122261221</v>
      </c>
      <c r="L17" s="10">
        <v>25.440918528749126</v>
      </c>
      <c r="M17" s="10">
        <v>21.129176274613904</v>
      </c>
      <c r="N17" s="10">
        <v>23.436955779637973</v>
      </c>
      <c r="O17" s="10">
        <v>20.920680750575446</v>
      </c>
      <c r="P17" s="10">
        <v>23.942522744565292</v>
      </c>
      <c r="Q17" s="10">
        <v>18.691529004376402</v>
      </c>
      <c r="R17" s="10">
        <v>18.355935392358667</v>
      </c>
      <c r="T17" s="4">
        <f>MIN(C17:R17)</f>
        <v>16.873921633743681</v>
      </c>
      <c r="U17" s="4">
        <f>AVERAGE(C17:R17)</f>
        <v>20.778831637667693</v>
      </c>
      <c r="V17" s="4">
        <f>MAX(C17:R17)</f>
        <v>25.440918528749126</v>
      </c>
    </row>
    <row r="18" spans="2:22" x14ac:dyDescent="0.2">
      <c r="B18" s="7" t="s">
        <v>148</v>
      </c>
      <c r="C18" s="10">
        <v>2.6604189911177878</v>
      </c>
      <c r="D18" s="10">
        <v>1.2057178906409332</v>
      </c>
      <c r="E18" s="10">
        <v>1.8081723806957679</v>
      </c>
      <c r="F18" s="10">
        <v>2.6421468405162836</v>
      </c>
      <c r="G18" s="10">
        <v>1.7880646681461121</v>
      </c>
      <c r="H18" s="10">
        <v>1.7817854383832599</v>
      </c>
      <c r="I18" s="10">
        <v>1.4920518631591311</v>
      </c>
      <c r="J18" s="10">
        <v>1.6946184075294148</v>
      </c>
      <c r="K18" s="10">
        <v>2.0093824580715083</v>
      </c>
      <c r="L18" s="10">
        <v>2.7995013900600951</v>
      </c>
      <c r="M18" s="10">
        <v>2.2672639254602429</v>
      </c>
      <c r="N18" s="10">
        <v>1.9334265622656865</v>
      </c>
      <c r="O18" s="10">
        <v>1.7907796453613147</v>
      </c>
      <c r="P18" s="10">
        <v>2.6296166339597562</v>
      </c>
      <c r="Q18" s="10">
        <v>1.7062223633133653</v>
      </c>
      <c r="R18" s="10">
        <v>1.7118841844190751</v>
      </c>
      <c r="T18" s="4">
        <f>MIN(C18:R18)</f>
        <v>1.2057178906409332</v>
      </c>
      <c r="U18" s="4">
        <f>AVERAGE(C18:R18)</f>
        <v>1.9950658526937333</v>
      </c>
      <c r="V18" s="4">
        <f>MAX(C18:R18)</f>
        <v>2.7995013900600951</v>
      </c>
    </row>
    <row r="19" spans="2:22" x14ac:dyDescent="0.2">
      <c r="B19" s="7" t="s">
        <v>199</v>
      </c>
      <c r="C19" s="10">
        <v>62.726430595092395</v>
      </c>
      <c r="D19" s="10">
        <v>81.45893292007969</v>
      </c>
      <c r="E19" s="10">
        <v>75.644102773029616</v>
      </c>
      <c r="F19" s="10">
        <v>60.248748509328074</v>
      </c>
      <c r="G19" s="10">
        <v>69.488444559854585</v>
      </c>
      <c r="H19" s="10">
        <v>70.005592942067935</v>
      </c>
      <c r="I19" s="10">
        <v>76.506563245823386</v>
      </c>
      <c r="J19" s="10">
        <v>63.859900322163178</v>
      </c>
      <c r="K19" s="10">
        <v>58.967812528494576</v>
      </c>
      <c r="L19" s="10">
        <v>68.091839857552245</v>
      </c>
      <c r="M19" s="10">
        <v>59.687150347732612</v>
      </c>
      <c r="N19" s="10">
        <v>59.816126786518694</v>
      </c>
      <c r="O19" s="10">
        <v>72.623219318960921</v>
      </c>
      <c r="P19" s="10">
        <v>62.617569171765133</v>
      </c>
      <c r="Q19" s="10">
        <v>71.957590657652133</v>
      </c>
      <c r="R19" s="10">
        <v>77.137035633055334</v>
      </c>
      <c r="T19" s="4">
        <f>MIN(C19:R19)</f>
        <v>58.967812528494576</v>
      </c>
      <c r="U19" s="4">
        <f>AVERAGE(C19:R19)</f>
        <v>68.177316260573164</v>
      </c>
      <c r="V19" s="4">
        <f>MAX(C19:R19)</f>
        <v>81.45893292007969</v>
      </c>
    </row>
    <row r="20" spans="2:22" x14ac:dyDescent="0.2">
      <c r="B20" s="8"/>
    </row>
    <row r="21" spans="2:22" x14ac:dyDescent="0.2">
      <c r="B21" s="8" t="s">
        <v>145</v>
      </c>
    </row>
    <row r="22" spans="2:22" s="22" customFormat="1" x14ac:dyDescent="0.2">
      <c r="B22" s="9" t="s">
        <v>91</v>
      </c>
      <c r="C22" s="22">
        <v>2.3290972631020783</v>
      </c>
      <c r="D22" s="22">
        <v>2.2193774704227502</v>
      </c>
      <c r="E22" s="22">
        <v>2.2709907812391465</v>
      </c>
      <c r="F22" s="22">
        <v>2.3119214548979143</v>
      </c>
      <c r="G22" s="22">
        <v>2.2401201946668414</v>
      </c>
      <c r="H22" s="22">
        <v>2.2630146271378857</v>
      </c>
      <c r="I22" s="22">
        <v>2.2410458263558732</v>
      </c>
      <c r="J22" s="22">
        <v>2.2517599435214786</v>
      </c>
      <c r="K22" s="22">
        <v>2.3502387970304315</v>
      </c>
      <c r="L22" s="22">
        <v>2.3487046211173119</v>
      </c>
      <c r="M22" s="22">
        <v>2.2866029774149372</v>
      </c>
      <c r="N22" s="22">
        <v>2.3209953225632778</v>
      </c>
      <c r="O22" s="22">
        <v>2.2718540396516573</v>
      </c>
      <c r="P22" s="22">
        <v>2.387976011701983</v>
      </c>
      <c r="Q22" s="22">
        <v>2.2693406567128447</v>
      </c>
      <c r="R22" s="22">
        <v>2.2607325721272247</v>
      </c>
    </row>
    <row r="23" spans="2:22" s="22" customFormat="1" x14ac:dyDescent="0.2">
      <c r="B23" s="9" t="s">
        <v>92</v>
      </c>
      <c r="C23" s="22">
        <v>1.6144208329635747</v>
      </c>
      <c r="D23" s="22">
        <v>1.7351106505823877</v>
      </c>
      <c r="E23" s="22">
        <v>1.6815908531619856</v>
      </c>
      <c r="F23" s="22">
        <v>1.6323394494869943</v>
      </c>
      <c r="G23" s="22">
        <v>1.708608433691482</v>
      </c>
      <c r="H23" s="22">
        <v>1.6885055815390129</v>
      </c>
      <c r="I23" s="22">
        <v>1.7114066834056407</v>
      </c>
      <c r="J23" s="22">
        <v>1.7035036360647355</v>
      </c>
      <c r="K23" s="22">
        <v>1.5873714467104698</v>
      </c>
      <c r="L23" s="22">
        <v>1.5851777878783413</v>
      </c>
      <c r="M23" s="22">
        <v>1.6614858002944091</v>
      </c>
      <c r="N23" s="22">
        <v>1.6248751808878978</v>
      </c>
      <c r="O23" s="22">
        <v>1.6938439121629194</v>
      </c>
      <c r="P23" s="22">
        <v>1.5643662306435659</v>
      </c>
      <c r="Q23" s="22">
        <v>1.6787843618571978</v>
      </c>
      <c r="R23" s="22">
        <v>1.6865296799090108</v>
      </c>
    </row>
    <row r="24" spans="2:22" s="22" customFormat="1" x14ac:dyDescent="0.2">
      <c r="B24" s="9" t="s">
        <v>93</v>
      </c>
      <c r="C24" s="22">
        <v>3.7137806170329845E-3</v>
      </c>
      <c r="D24" s="22">
        <v>1.8134537566224965E-3</v>
      </c>
      <c r="E24" s="22">
        <v>1.8547656046876112E-3</v>
      </c>
      <c r="F24" s="22">
        <v>3.0525139267593981E-3</v>
      </c>
      <c r="G24" s="22">
        <v>2.3616268926897714E-3</v>
      </c>
      <c r="H24" s="22">
        <v>2.5986760739551171E-3</v>
      </c>
      <c r="I24" s="22">
        <v>1.9809479057434072E-3</v>
      </c>
      <c r="J24" s="22">
        <v>3.2114795145425554E-3</v>
      </c>
      <c r="K24" s="22">
        <v>3.0137018140640195E-3</v>
      </c>
      <c r="L24" s="22">
        <v>3.787926769241431E-3</v>
      </c>
      <c r="M24" s="22">
        <v>3.1095113580256037E-3</v>
      </c>
      <c r="N24" s="22">
        <v>3.6478065884916287E-3</v>
      </c>
      <c r="O24" s="22">
        <v>2.2212309888618689E-3</v>
      </c>
      <c r="P24" s="22">
        <v>4.5727113743653713E-3</v>
      </c>
      <c r="Q24" s="22">
        <v>2.6295504723594784E-3</v>
      </c>
      <c r="R24" s="22">
        <v>2.3413571386206142E-3</v>
      </c>
    </row>
    <row r="25" spans="2:22" s="22" customFormat="1" x14ac:dyDescent="0.2">
      <c r="B25" s="9" t="s">
        <v>94</v>
      </c>
      <c r="C25" s="22">
        <v>1.7021945575640105E-2</v>
      </c>
      <c r="D25" s="22">
        <v>5.1969205905108258E-3</v>
      </c>
      <c r="E25" s="22">
        <v>8.5619755920531421E-3</v>
      </c>
      <c r="F25" s="22">
        <v>1.841698526627894E-2</v>
      </c>
      <c r="G25" s="22">
        <v>1.0891548302542289E-2</v>
      </c>
      <c r="H25" s="22">
        <v>1.0249688378581838E-2</v>
      </c>
      <c r="I25" s="22">
        <v>7.3046286759514481E-3</v>
      </c>
      <c r="J25" s="22">
        <v>1.2228298262092622E-2</v>
      </c>
      <c r="K25" s="22">
        <v>2.2189200321369364E-2</v>
      </c>
      <c r="L25" s="22">
        <v>1.4314692516929916E-2</v>
      </c>
      <c r="M25" s="22">
        <v>1.6944406750185874E-2</v>
      </c>
      <c r="N25" s="22">
        <v>1.8197073617952253E-2</v>
      </c>
      <c r="O25" s="22">
        <v>8.740702600357933E-3</v>
      </c>
      <c r="P25" s="22">
        <v>2.0186883948400836E-2</v>
      </c>
      <c r="Q25" s="22">
        <v>8.5389113199611025E-3</v>
      </c>
      <c r="R25" s="22">
        <v>7.5004671052701141E-3</v>
      </c>
    </row>
    <row r="26" spans="2:22" s="22" customFormat="1" x14ac:dyDescent="0.2">
      <c r="B26" s="9" t="s">
        <v>95</v>
      </c>
      <c r="C26" s="22">
        <v>2.8617930993667426E-2</v>
      </c>
      <c r="D26" s="22">
        <v>2.2810222190407792E-2</v>
      </c>
      <c r="E26" s="22">
        <v>2.6565890116042448E-2</v>
      </c>
      <c r="F26" s="22">
        <v>2.7886576930396489E-2</v>
      </c>
      <c r="G26" s="22">
        <v>2.4780913266713965E-2</v>
      </c>
      <c r="H26" s="22">
        <v>2.3899155907765042E-2</v>
      </c>
      <c r="I26" s="22">
        <v>2.3764557284657692E-2</v>
      </c>
      <c r="J26" s="22">
        <v>2.1586605596490973E-2</v>
      </c>
      <c r="K26" s="22">
        <v>3.1857481635736616E-2</v>
      </c>
      <c r="L26" s="22">
        <v>3.0517908956112089E-2</v>
      </c>
      <c r="M26" s="22">
        <v>2.5063583065226221E-2</v>
      </c>
      <c r="N26" s="22">
        <v>2.7061227270917584E-2</v>
      </c>
      <c r="O26" s="22">
        <v>2.3164285402873613E-2</v>
      </c>
      <c r="P26" s="22">
        <v>3.3781380665544029E-2</v>
      </c>
      <c r="Q26" s="22">
        <v>2.1889872680948452E-2</v>
      </c>
      <c r="R26" s="22">
        <v>2.5281227660132414E-2</v>
      </c>
    </row>
    <row r="27" spans="2:22" s="22" customFormat="1" x14ac:dyDescent="0.2">
      <c r="B27" s="9" t="s">
        <v>96</v>
      </c>
      <c r="C27" s="22">
        <v>0.74304416210617963</v>
      </c>
      <c r="D27" s="22">
        <v>0.8320071683501703</v>
      </c>
      <c r="E27" s="22">
        <v>0.78240251504379321</v>
      </c>
      <c r="F27" s="22">
        <v>0.7618371432191855</v>
      </c>
      <c r="G27" s="22">
        <v>0.81693634982189833</v>
      </c>
      <c r="H27" s="22">
        <v>0.79079708585166264</v>
      </c>
      <c r="I27" s="22">
        <v>0.80709485321815999</v>
      </c>
      <c r="J27" s="22">
        <v>0.79505269072253848</v>
      </c>
      <c r="K27" s="22">
        <v>0.72722691081616631</v>
      </c>
      <c r="L27" s="22">
        <v>0.7289745187438168</v>
      </c>
      <c r="M27" s="22">
        <v>0.76830855459610947</v>
      </c>
      <c r="N27" s="22">
        <v>0.74156815448536928</v>
      </c>
      <c r="O27" s="22">
        <v>0.76556518761720505</v>
      </c>
      <c r="P27" s="22">
        <v>0.68752698642743582</v>
      </c>
      <c r="Q27" s="22">
        <v>0.80189079440077482</v>
      </c>
      <c r="R27" s="22">
        <v>0.808221546366372</v>
      </c>
    </row>
    <row r="28" spans="2:22" s="22" customFormat="1" x14ac:dyDescent="0.2">
      <c r="B28" s="9" t="s">
        <v>97</v>
      </c>
      <c r="C28" s="22">
        <v>0.21986840560156531</v>
      </c>
      <c r="D28" s="22">
        <v>0.17137648901865743</v>
      </c>
      <c r="E28" s="22">
        <v>0.21050048746298089</v>
      </c>
      <c r="F28" s="22">
        <v>0.19874383299674825</v>
      </c>
      <c r="G28" s="22">
        <v>0.17971111903882986</v>
      </c>
      <c r="H28" s="22">
        <v>0.2038598628293728</v>
      </c>
      <c r="I28" s="22">
        <v>0.20097992311687343</v>
      </c>
      <c r="J28" s="22">
        <v>0.19080000982411385</v>
      </c>
      <c r="K28" s="22">
        <v>0.2356031112377818</v>
      </c>
      <c r="L28" s="22">
        <v>0.25844328130003458</v>
      </c>
      <c r="M28" s="22">
        <v>0.21191870098144874</v>
      </c>
      <c r="N28" s="22">
        <v>0.23288475259092828</v>
      </c>
      <c r="O28" s="22">
        <v>0.20722535276176876</v>
      </c>
      <c r="P28" s="22">
        <v>0.22418099030420394</v>
      </c>
      <c r="Q28" s="22">
        <v>0.18829323667875278</v>
      </c>
      <c r="R28" s="22">
        <v>0.18560312516513336</v>
      </c>
    </row>
    <row r="29" spans="2:22" s="22" customFormat="1" x14ac:dyDescent="0.2">
      <c r="B29" s="9" t="s">
        <v>98</v>
      </c>
      <c r="C29" s="22">
        <v>4.3789477060662141E-4</v>
      </c>
      <c r="D29" s="22">
        <v>6.9664702695096609E-4</v>
      </c>
      <c r="E29" s="22">
        <v>0</v>
      </c>
      <c r="F29" s="22">
        <v>1.10666379332159E-4</v>
      </c>
      <c r="G29" s="22">
        <v>0</v>
      </c>
      <c r="H29" s="22">
        <v>0</v>
      </c>
      <c r="I29" s="22">
        <v>0</v>
      </c>
      <c r="J29" s="22">
        <v>1.3579228553279345E-3</v>
      </c>
      <c r="K29" s="22">
        <v>8.3765446573798015E-4</v>
      </c>
      <c r="L29" s="22">
        <v>0</v>
      </c>
      <c r="M29" s="22">
        <v>0</v>
      </c>
      <c r="N29" s="22">
        <v>0</v>
      </c>
      <c r="O29" s="22">
        <v>2.1556967290998715E-4</v>
      </c>
      <c r="P29" s="22">
        <v>0</v>
      </c>
      <c r="Q29" s="22">
        <v>7.0037380425091219E-4</v>
      </c>
      <c r="R29" s="22">
        <v>3.3066742679742047E-4</v>
      </c>
    </row>
    <row r="30" spans="2:22" s="22" customFormat="1" x14ac:dyDescent="0.2">
      <c r="B30" s="9" t="s">
        <v>99</v>
      </c>
      <c r="C30" s="22">
        <v>3.1274494147021158E-4</v>
      </c>
      <c r="D30" s="22">
        <v>2.0818376131186297E-3</v>
      </c>
      <c r="E30" s="22">
        <v>0</v>
      </c>
      <c r="F30" s="22">
        <v>8.2989956223867743E-4</v>
      </c>
      <c r="G30" s="22">
        <v>5.8676131246521211E-4</v>
      </c>
      <c r="H30" s="22">
        <v>1.1707926262878224E-4</v>
      </c>
      <c r="I30" s="22">
        <v>5.4801705451822157E-4</v>
      </c>
      <c r="J30" s="22">
        <v>0</v>
      </c>
      <c r="K30" s="22">
        <v>1.8727944067230358E-3</v>
      </c>
      <c r="L30" s="22">
        <v>0</v>
      </c>
      <c r="M30" s="22">
        <v>7.0047071388041878E-4</v>
      </c>
      <c r="N30" s="22">
        <v>3.9130044669521096E-4</v>
      </c>
      <c r="O30" s="22">
        <v>8.0829054975663044E-4</v>
      </c>
      <c r="P30" s="22">
        <v>1.4436749543173795E-3</v>
      </c>
      <c r="Q30" s="22">
        <v>1.0662323407334298E-3</v>
      </c>
      <c r="R30" s="22">
        <v>1.102094237962273E-3</v>
      </c>
    </row>
    <row r="31" spans="2:22" s="22" customFormat="1" x14ac:dyDescent="0.2">
      <c r="B31" s="9" t="s">
        <v>100</v>
      </c>
      <c r="C31" s="22">
        <v>2.6317669085527684E-2</v>
      </c>
      <c r="D31" s="22">
        <v>1.2245623947417905E-2</v>
      </c>
      <c r="E31" s="22">
        <v>1.8284004171948937E-2</v>
      </c>
      <c r="F31" s="22">
        <v>2.6068734149380206E-2</v>
      </c>
      <c r="G31" s="22">
        <v>1.8145148241357656E-2</v>
      </c>
      <c r="H31" s="22">
        <v>1.8044160904948769E-2</v>
      </c>
      <c r="I31" s="22">
        <v>1.52688171531602E-2</v>
      </c>
      <c r="J31" s="22">
        <v>1.6994432109369881E-2</v>
      </c>
      <c r="K31" s="22">
        <v>1.9743663270536942E-2</v>
      </c>
      <c r="L31" s="22">
        <v>2.8438923085011451E-2</v>
      </c>
      <c r="M31" s="22">
        <v>2.2739912792668241E-2</v>
      </c>
      <c r="N31" s="22">
        <v>1.9211776940636808E-2</v>
      </c>
      <c r="O31" s="22">
        <v>1.7738186828284076E-2</v>
      </c>
      <c r="P31" s="22">
        <v>2.4621885814238947E-2</v>
      </c>
      <c r="Q31" s="22">
        <v>1.7188006995400042E-2</v>
      </c>
      <c r="R31" s="22">
        <v>1.7309445024589323E-2</v>
      </c>
    </row>
    <row r="32" spans="2:22" s="22" customFormat="1" x14ac:dyDescent="0.2">
      <c r="B32" s="9" t="s">
        <v>104</v>
      </c>
      <c r="C32" s="22">
        <f>SUM(C22:C31)</f>
        <v>4.9828526297573443</v>
      </c>
      <c r="D32" s="22">
        <f t="shared" ref="D32:R32" si="4">SUM(D22:D31)</f>
        <v>5.0027164834989941</v>
      </c>
      <c r="E32" s="22">
        <f t="shared" si="4"/>
        <v>5.0007512723926375</v>
      </c>
      <c r="F32" s="22">
        <f t="shared" si="4"/>
        <v>4.9812072568152281</v>
      </c>
      <c r="G32" s="22">
        <f t="shared" si="4"/>
        <v>5.0021420952348201</v>
      </c>
      <c r="H32" s="22">
        <f t="shared" si="4"/>
        <v>5.0010859178858125</v>
      </c>
      <c r="I32" s="22">
        <f t="shared" si="4"/>
        <v>5.0093942541705783</v>
      </c>
      <c r="J32" s="22">
        <f t="shared" si="4"/>
        <v>4.9964950184706911</v>
      </c>
      <c r="K32" s="22">
        <f t="shared" si="4"/>
        <v>4.9799547617090179</v>
      </c>
      <c r="L32" s="22">
        <f t="shared" si="4"/>
        <v>4.9983596603667992</v>
      </c>
      <c r="M32" s="22">
        <f t="shared" si="4"/>
        <v>4.9968739179668908</v>
      </c>
      <c r="N32" s="22">
        <f t="shared" si="4"/>
        <v>4.9888325953921671</v>
      </c>
      <c r="O32" s="22">
        <f t="shared" si="4"/>
        <v>4.9913767582365942</v>
      </c>
      <c r="P32" s="22">
        <f t="shared" si="4"/>
        <v>4.9486567558340546</v>
      </c>
      <c r="Q32" s="22">
        <f t="shared" si="4"/>
        <v>4.9903219972632229</v>
      </c>
      <c r="R32" s="22">
        <f t="shared" si="4"/>
        <v>4.9949521821611151</v>
      </c>
    </row>
    <row r="34" spans="2:2" x14ac:dyDescent="0.2">
      <c r="B34" s="3" t="s">
        <v>200</v>
      </c>
    </row>
    <row r="35" spans="2:2" x14ac:dyDescent="0.2">
      <c r="B35" s="3" t="s">
        <v>201</v>
      </c>
    </row>
    <row r="36" spans="2:2" x14ac:dyDescent="0.2">
      <c r="B36" s="3" t="s">
        <v>202</v>
      </c>
    </row>
    <row r="37" spans="2:2" x14ac:dyDescent="0.2">
      <c r="B37" s="3"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0"/>
  <sheetViews>
    <sheetView zoomScale="88" zoomScaleNormal="88" workbookViewId="0">
      <selection activeCell="S10" sqref="S10"/>
    </sheetView>
  </sheetViews>
  <sheetFormatPr defaultColWidth="8.85546875" defaultRowHeight="14.25" x14ac:dyDescent="0.2"/>
  <cols>
    <col min="1" max="1" width="8.85546875" style="3"/>
    <col min="2" max="2" width="15.7109375" style="3" customWidth="1"/>
    <col min="3" max="16" width="8.85546875" style="18"/>
    <col min="17" max="16384" width="8.85546875" style="3"/>
  </cols>
  <sheetData>
    <row r="2" spans="2:16" x14ac:dyDescent="0.2">
      <c r="B2" s="18" t="s">
        <v>152</v>
      </c>
    </row>
    <row r="4" spans="2:16" x14ac:dyDescent="0.2">
      <c r="C4" s="18" t="s">
        <v>107</v>
      </c>
      <c r="D4" s="18" t="s">
        <v>209</v>
      </c>
      <c r="E4" s="18" t="s">
        <v>109</v>
      </c>
      <c r="F4" s="18" t="s">
        <v>110</v>
      </c>
      <c r="G4" s="18" t="s">
        <v>214</v>
      </c>
      <c r="H4" s="18" t="s">
        <v>112</v>
      </c>
      <c r="I4" s="18" t="s">
        <v>210</v>
      </c>
      <c r="J4" s="18" t="s">
        <v>114</v>
      </c>
      <c r="K4" s="18" t="s">
        <v>115</v>
      </c>
      <c r="L4" s="18" t="s">
        <v>126</v>
      </c>
      <c r="N4" s="18" t="s">
        <v>142</v>
      </c>
      <c r="O4" s="18" t="s">
        <v>143</v>
      </c>
      <c r="P4" s="18" t="s">
        <v>144</v>
      </c>
    </row>
    <row r="5" spans="2:16" s="2" customFormat="1" x14ac:dyDescent="0.2">
      <c r="B5" s="5" t="s">
        <v>159</v>
      </c>
      <c r="C5" s="54">
        <v>51.328000000000003</v>
      </c>
      <c r="D5" s="54">
        <v>52.536999999999999</v>
      </c>
      <c r="E5" s="54">
        <v>50.610999999999997</v>
      </c>
      <c r="F5" s="54">
        <v>50.526000000000003</v>
      </c>
      <c r="G5" s="54">
        <v>51.279000000000003</v>
      </c>
      <c r="H5" s="54">
        <v>50.088999999999999</v>
      </c>
      <c r="I5" s="54">
        <v>51.973999999999997</v>
      </c>
      <c r="J5" s="54">
        <v>51.523000000000003</v>
      </c>
      <c r="K5" s="54">
        <v>49.887999999999998</v>
      </c>
      <c r="L5" s="54">
        <v>50.552</v>
      </c>
      <c r="M5" s="4"/>
      <c r="N5" s="4">
        <f t="shared" ref="N5:N14" si="0">MIN(C5:L5)</f>
        <v>49.887999999999998</v>
      </c>
      <c r="O5" s="4">
        <f t="shared" ref="O5:O14" si="1">AVERAGE(C5:L5)</f>
        <v>51.030700000000003</v>
      </c>
      <c r="P5" s="4">
        <f t="shared" ref="P5:P14" si="2">MAX(C5:L5)</f>
        <v>52.536999999999999</v>
      </c>
    </row>
    <row r="6" spans="2:16" s="2" customFormat="1" x14ac:dyDescent="0.2">
      <c r="B6" s="5" t="s">
        <v>81</v>
      </c>
      <c r="C6" s="54">
        <v>2.532</v>
      </c>
      <c r="D6" s="54">
        <v>5.0410000000000004</v>
      </c>
      <c r="E6" s="54">
        <v>4.431</v>
      </c>
      <c r="F6" s="54">
        <v>3.5310000000000001</v>
      </c>
      <c r="G6" s="54">
        <v>3.7850000000000001</v>
      </c>
      <c r="H6" s="54">
        <v>3.38</v>
      </c>
      <c r="I6" s="54">
        <v>4.4400000000000004</v>
      </c>
      <c r="J6" s="54">
        <v>3.0339999999999998</v>
      </c>
      <c r="K6" s="54">
        <v>3.21</v>
      </c>
      <c r="L6" s="54">
        <v>3.2120000000000002</v>
      </c>
      <c r="M6" s="4"/>
      <c r="N6" s="4">
        <f t="shared" si="0"/>
        <v>2.532</v>
      </c>
      <c r="O6" s="4">
        <f t="shared" si="1"/>
        <v>3.6596000000000002</v>
      </c>
      <c r="P6" s="4">
        <f t="shared" si="2"/>
        <v>5.0410000000000004</v>
      </c>
    </row>
    <row r="7" spans="2:16" s="2" customFormat="1" x14ac:dyDescent="0.2">
      <c r="B7" s="5" t="s">
        <v>82</v>
      </c>
      <c r="C7" s="54">
        <v>2.125</v>
      </c>
      <c r="D7" s="54">
        <v>2.9159999999999999</v>
      </c>
      <c r="E7" s="54">
        <v>2.802</v>
      </c>
      <c r="F7" s="54">
        <v>2.802</v>
      </c>
      <c r="G7" s="54">
        <v>2.585</v>
      </c>
      <c r="H7" s="54">
        <v>2.5649999999999999</v>
      </c>
      <c r="I7" s="54">
        <v>2.9670000000000001</v>
      </c>
      <c r="J7" s="54">
        <v>1.962</v>
      </c>
      <c r="K7" s="54">
        <v>2.4500000000000002</v>
      </c>
      <c r="L7" s="54">
        <v>2.3420000000000001</v>
      </c>
      <c r="M7" s="4"/>
      <c r="N7" s="4">
        <f t="shared" si="0"/>
        <v>1.962</v>
      </c>
      <c r="O7" s="4">
        <f t="shared" si="1"/>
        <v>2.5515999999999996</v>
      </c>
      <c r="P7" s="4">
        <f t="shared" si="2"/>
        <v>2.9670000000000001</v>
      </c>
    </row>
    <row r="8" spans="2:16" s="2" customFormat="1" x14ac:dyDescent="0.2">
      <c r="B8" s="5" t="s">
        <v>83</v>
      </c>
      <c r="C8" s="54">
        <v>4.9249999999999998</v>
      </c>
      <c r="D8" s="54">
        <v>6.47</v>
      </c>
      <c r="E8" s="54">
        <v>6.9020000000000001</v>
      </c>
      <c r="F8" s="54">
        <v>5.38</v>
      </c>
      <c r="G8" s="54">
        <v>5.3970000000000002</v>
      </c>
      <c r="H8" s="54">
        <v>4.9939999999999998</v>
      </c>
      <c r="I8" s="54">
        <v>5.2</v>
      </c>
      <c r="J8" s="54">
        <v>5.4340000000000002</v>
      </c>
      <c r="K8" s="54">
        <v>5.359</v>
      </c>
      <c r="L8" s="54">
        <v>5.2539999999999996</v>
      </c>
      <c r="M8" s="4"/>
      <c r="N8" s="4">
        <f t="shared" si="0"/>
        <v>4.9249999999999998</v>
      </c>
      <c r="O8" s="4">
        <f t="shared" si="1"/>
        <v>5.5314999999999994</v>
      </c>
      <c r="P8" s="4">
        <f t="shared" si="2"/>
        <v>6.9020000000000001</v>
      </c>
    </row>
    <row r="9" spans="2:16" s="2" customFormat="1" x14ac:dyDescent="0.2">
      <c r="B9" s="5" t="s">
        <v>84</v>
      </c>
      <c r="C9" s="54">
        <v>16.606999999999999</v>
      </c>
      <c r="D9" s="54">
        <v>15.161</v>
      </c>
      <c r="E9" s="54">
        <v>14.443</v>
      </c>
      <c r="F9" s="54">
        <v>15.984999999999999</v>
      </c>
      <c r="G9" s="54">
        <v>18.7</v>
      </c>
      <c r="H9" s="54">
        <v>17.541</v>
      </c>
      <c r="I9" s="54">
        <v>15.446999999999999</v>
      </c>
      <c r="J9" s="54">
        <v>19.041</v>
      </c>
      <c r="K9" s="54">
        <v>15.025</v>
      </c>
      <c r="L9" s="54">
        <v>16.744</v>
      </c>
      <c r="M9" s="4"/>
      <c r="N9" s="4">
        <f t="shared" si="0"/>
        <v>14.443</v>
      </c>
      <c r="O9" s="4">
        <f t="shared" si="1"/>
        <v>16.4694</v>
      </c>
      <c r="P9" s="4">
        <f t="shared" si="2"/>
        <v>19.041</v>
      </c>
    </row>
    <row r="10" spans="2:16" s="2" customFormat="1" x14ac:dyDescent="0.2">
      <c r="B10" s="5" t="s">
        <v>85</v>
      </c>
      <c r="C10" s="54">
        <v>20.850999999999999</v>
      </c>
      <c r="D10" s="54">
        <v>17.673999999999999</v>
      </c>
      <c r="E10" s="54">
        <v>18.777999999999999</v>
      </c>
      <c r="F10" s="54">
        <v>20.67</v>
      </c>
      <c r="G10" s="54">
        <v>17.149999999999999</v>
      </c>
      <c r="H10" s="54">
        <v>18.678000000000001</v>
      </c>
      <c r="I10" s="54">
        <v>17.248000000000001</v>
      </c>
      <c r="J10" s="54">
        <v>17.152999999999999</v>
      </c>
      <c r="K10" s="54">
        <v>20.47</v>
      </c>
      <c r="L10" s="54">
        <v>19.382000000000001</v>
      </c>
      <c r="M10" s="4"/>
      <c r="N10" s="4">
        <f t="shared" si="0"/>
        <v>17.149999999999999</v>
      </c>
      <c r="O10" s="4">
        <f t="shared" si="1"/>
        <v>18.805399999999999</v>
      </c>
      <c r="P10" s="4">
        <f t="shared" si="2"/>
        <v>20.850999999999999</v>
      </c>
    </row>
    <row r="11" spans="2:16" s="2" customFormat="1" x14ac:dyDescent="0.2">
      <c r="B11" s="5" t="s">
        <v>86</v>
      </c>
      <c r="C11" s="54">
        <v>0.20899999999999999</v>
      </c>
      <c r="D11" s="54">
        <v>0.28599999999999998</v>
      </c>
      <c r="E11" s="54">
        <v>0.30099999999999999</v>
      </c>
      <c r="F11" s="54">
        <v>0.22900000000000001</v>
      </c>
      <c r="G11" s="54">
        <v>0.251</v>
      </c>
      <c r="H11" s="54">
        <v>0.187</v>
      </c>
      <c r="I11" s="54">
        <v>0.25600000000000001</v>
      </c>
      <c r="J11" s="54">
        <v>0.20100000000000001</v>
      </c>
      <c r="K11" s="54">
        <v>0.24299999999999999</v>
      </c>
      <c r="L11" s="54">
        <v>0.193</v>
      </c>
      <c r="M11" s="4"/>
      <c r="N11" s="4">
        <f t="shared" si="0"/>
        <v>0.187</v>
      </c>
      <c r="O11" s="4">
        <f t="shared" si="1"/>
        <v>0.23560000000000003</v>
      </c>
      <c r="P11" s="4">
        <f t="shared" si="2"/>
        <v>0.30099999999999999</v>
      </c>
    </row>
    <row r="12" spans="2:16" s="2" customFormat="1" x14ac:dyDescent="0.2">
      <c r="B12" s="5" t="s">
        <v>87</v>
      </c>
      <c r="C12" s="54">
        <v>0.94599999999999995</v>
      </c>
      <c r="D12" s="54">
        <v>0.61199999999999999</v>
      </c>
      <c r="E12" s="54">
        <v>0.57699999999999996</v>
      </c>
      <c r="F12" s="54">
        <v>0.99399999999999999</v>
      </c>
      <c r="G12" s="54">
        <v>1.0389999999999999</v>
      </c>
      <c r="H12" s="54">
        <v>1.046</v>
      </c>
      <c r="I12" s="54">
        <v>0.90500000000000003</v>
      </c>
      <c r="J12" s="54">
        <v>0.88300000000000001</v>
      </c>
      <c r="K12" s="54">
        <v>1.103</v>
      </c>
      <c r="L12" s="54">
        <v>0.92400000000000004</v>
      </c>
      <c r="M12" s="4"/>
      <c r="N12" s="4">
        <f t="shared" si="0"/>
        <v>0.57699999999999996</v>
      </c>
      <c r="O12" s="4">
        <f t="shared" si="1"/>
        <v>0.90290000000000004</v>
      </c>
      <c r="P12" s="4">
        <f t="shared" si="2"/>
        <v>1.103</v>
      </c>
    </row>
    <row r="13" spans="2:16" s="2" customFormat="1" x14ac:dyDescent="0.2">
      <c r="B13" s="5" t="s">
        <v>88</v>
      </c>
      <c r="C13" s="54">
        <v>0.214</v>
      </c>
      <c r="D13" s="54">
        <v>0.27600000000000002</v>
      </c>
      <c r="E13" s="54">
        <v>0.28699999999999998</v>
      </c>
      <c r="F13" s="54">
        <v>0.19600000000000001</v>
      </c>
      <c r="G13" s="54">
        <v>0.221</v>
      </c>
      <c r="H13" s="54">
        <v>0.2</v>
      </c>
      <c r="I13" s="54">
        <v>0.21299999999999999</v>
      </c>
      <c r="J13" s="54">
        <v>0.27900000000000003</v>
      </c>
      <c r="K13" s="54">
        <v>0.23200000000000001</v>
      </c>
      <c r="L13" s="54">
        <v>0.27300000000000002</v>
      </c>
      <c r="M13" s="4"/>
      <c r="N13" s="4">
        <f t="shared" si="0"/>
        <v>0.19600000000000001</v>
      </c>
      <c r="O13" s="4">
        <f t="shared" si="1"/>
        <v>0.23910000000000003</v>
      </c>
      <c r="P13" s="4">
        <f t="shared" si="2"/>
        <v>0.28699999999999998</v>
      </c>
    </row>
    <row r="14" spans="2:16" s="2" customFormat="1" x14ac:dyDescent="0.2">
      <c r="B14" s="5" t="s">
        <v>89</v>
      </c>
      <c r="C14" s="54">
        <v>5.0999999999999997E-2</v>
      </c>
      <c r="D14" s="54">
        <v>0.46700000000000003</v>
      </c>
      <c r="E14" s="54">
        <v>0.35199999999999998</v>
      </c>
      <c r="F14" s="54">
        <v>6.4000000000000001E-2</v>
      </c>
      <c r="G14" s="54">
        <v>0.108</v>
      </c>
      <c r="H14" s="54">
        <v>2.8000000000000001E-2</v>
      </c>
      <c r="I14" s="54">
        <v>0.61</v>
      </c>
      <c r="J14" s="54">
        <v>0.02</v>
      </c>
      <c r="K14" s="54">
        <v>9.4E-2</v>
      </c>
      <c r="L14" s="54" t="s">
        <v>106</v>
      </c>
      <c r="M14" s="4"/>
      <c r="N14" s="4">
        <f t="shared" si="0"/>
        <v>0.02</v>
      </c>
      <c r="O14" s="4">
        <f t="shared" si="1"/>
        <v>0.19933333333333336</v>
      </c>
      <c r="P14" s="4">
        <f t="shared" si="2"/>
        <v>0.61</v>
      </c>
    </row>
    <row r="15" spans="2:16" s="2" customFormat="1" x14ac:dyDescent="0.2">
      <c r="B15" s="5" t="s">
        <v>0</v>
      </c>
      <c r="C15" s="4">
        <f t="shared" ref="C15:K15" si="3">SUM(C5:C14)</f>
        <v>99.787999999999997</v>
      </c>
      <c r="D15" s="4">
        <f t="shared" si="3"/>
        <v>101.44</v>
      </c>
      <c r="E15" s="4">
        <f t="shared" si="3"/>
        <v>99.483999999999995</v>
      </c>
      <c r="F15" s="4">
        <f t="shared" si="3"/>
        <v>100.377</v>
      </c>
      <c r="G15" s="4">
        <f t="shared" si="3"/>
        <v>100.51500000000003</v>
      </c>
      <c r="H15" s="4">
        <f t="shared" si="3"/>
        <v>98.708000000000013</v>
      </c>
      <c r="I15" s="4">
        <f t="shared" si="3"/>
        <v>99.259999999999991</v>
      </c>
      <c r="J15" s="4">
        <f t="shared" si="3"/>
        <v>99.529999999999973</v>
      </c>
      <c r="K15" s="4">
        <f t="shared" si="3"/>
        <v>98.073999999999984</v>
      </c>
      <c r="L15" s="4">
        <f>SUM(L5:L14)</f>
        <v>98.876000000000005</v>
      </c>
      <c r="M15" s="4"/>
      <c r="N15" s="4"/>
      <c r="O15" s="4"/>
      <c r="P15" s="4"/>
    </row>
    <row r="16" spans="2:16" s="2" customFormat="1" x14ac:dyDescent="0.2">
      <c r="B16" s="3" t="s">
        <v>204</v>
      </c>
      <c r="C16" s="21">
        <f t="shared" ref="C16:L16" si="4">100*C27/(C27+C28+C26)</f>
        <v>48.334256309911339</v>
      </c>
      <c r="D16" s="21">
        <f t="shared" si="4"/>
        <v>48.13657543926255</v>
      </c>
      <c r="E16" s="21">
        <f t="shared" si="4"/>
        <v>45.398571072886156</v>
      </c>
      <c r="F16" s="21">
        <f t="shared" si="4"/>
        <v>47.206533943290722</v>
      </c>
      <c r="G16" s="21">
        <f t="shared" si="4"/>
        <v>54.909409451584573</v>
      </c>
      <c r="H16" s="21">
        <f t="shared" si="4"/>
        <v>51.943551264206192</v>
      </c>
      <c r="I16" s="21">
        <f t="shared" si="4"/>
        <v>50.212908008770626</v>
      </c>
      <c r="J16" s="21">
        <f t="shared" si="4"/>
        <v>55.319565057598489</v>
      </c>
      <c r="K16" s="21">
        <f t="shared" si="4"/>
        <v>45.883061542546798</v>
      </c>
      <c r="L16" s="21">
        <f t="shared" si="4"/>
        <v>49.797336507959827</v>
      </c>
      <c r="M16" s="4"/>
      <c r="N16" s="21">
        <f>MIN(C16:L16)</f>
        <v>45.398571072886156</v>
      </c>
      <c r="O16" s="21">
        <f>AVERAGE(C16:L16)</f>
        <v>49.714176859801725</v>
      </c>
      <c r="P16" s="21">
        <f>MAX(C16:L16)</f>
        <v>55.319565057598489</v>
      </c>
    </row>
    <row r="17" spans="2:16" s="2" customFormat="1" x14ac:dyDescent="0.2">
      <c r="B17" s="3" t="s">
        <v>205</v>
      </c>
      <c r="C17" s="21">
        <f t="shared" ref="C17:L17" si="5">100*C26/(C26+C27+C28)</f>
        <v>8.0425875373310696</v>
      </c>
      <c r="D17" s="21">
        <f t="shared" si="5"/>
        <v>11.525965883908134</v>
      </c>
      <c r="E17" s="21">
        <f t="shared" si="5"/>
        <v>12.172658380433937</v>
      </c>
      <c r="F17" s="21">
        <f t="shared" si="5"/>
        <v>8.9145095791734832</v>
      </c>
      <c r="G17" s="21">
        <f t="shared" si="5"/>
        <v>8.8916690765298032</v>
      </c>
      <c r="H17" s="21">
        <f t="shared" si="5"/>
        <v>8.2975816402788851</v>
      </c>
      <c r="I17" s="21">
        <f t="shared" si="5"/>
        <v>9.4841906902971562</v>
      </c>
      <c r="J17" s="21">
        <f t="shared" si="5"/>
        <v>8.8579728445617203</v>
      </c>
      <c r="K17" s="21">
        <f t="shared" si="5"/>
        <v>9.182213181216742</v>
      </c>
      <c r="L17" s="21">
        <f t="shared" si="5"/>
        <v>8.767235534896141</v>
      </c>
      <c r="M17" s="4"/>
      <c r="N17" s="21">
        <f>MIN(C17:L17)</f>
        <v>8.0425875373310696</v>
      </c>
      <c r="O17" s="21">
        <f>AVERAGE(C17:L17)</f>
        <v>9.4136584348627075</v>
      </c>
      <c r="P17" s="21">
        <f>MAX(C17:L17)</f>
        <v>12.172658380433937</v>
      </c>
    </row>
    <row r="18" spans="2:16" s="2" customFormat="1" x14ac:dyDescent="0.2">
      <c r="B18" s="3" t="s">
        <v>206</v>
      </c>
      <c r="C18" s="21">
        <f t="shared" ref="C18:L18" si="6">100*C28/(C26+C27+C28)</f>
        <v>43.623156152757595</v>
      </c>
      <c r="D18" s="21">
        <f t="shared" si="6"/>
        <v>40.337458676829314</v>
      </c>
      <c r="E18" s="21">
        <f t="shared" si="6"/>
        <v>42.428770546679893</v>
      </c>
      <c r="F18" s="21">
        <f t="shared" si="6"/>
        <v>43.878956477535795</v>
      </c>
      <c r="G18" s="21">
        <f t="shared" si="6"/>
        <v>36.198921471885626</v>
      </c>
      <c r="H18" s="21">
        <f t="shared" si="6"/>
        <v>39.75886709551493</v>
      </c>
      <c r="I18" s="21">
        <f t="shared" si="6"/>
        <v>40.30290130093222</v>
      </c>
      <c r="J18" s="21">
        <f t="shared" si="6"/>
        <v>35.822462097839782</v>
      </c>
      <c r="K18" s="21">
        <f t="shared" si="6"/>
        <v>44.93472527623647</v>
      </c>
      <c r="L18" s="21">
        <f t="shared" si="6"/>
        <v>41.435427957144022</v>
      </c>
      <c r="M18" s="4"/>
      <c r="N18" s="21">
        <f>MIN(C18:L18)</f>
        <v>35.822462097839782</v>
      </c>
      <c r="O18" s="21">
        <f>AVERAGE(C18:L18)</f>
        <v>40.872164705335564</v>
      </c>
      <c r="P18" s="21">
        <f>MAX(C18:L18)</f>
        <v>44.93472527623647</v>
      </c>
    </row>
    <row r="19" spans="2:16" s="2" customFormat="1" x14ac:dyDescent="0.2">
      <c r="B19" s="5" t="s">
        <v>1</v>
      </c>
      <c r="C19" s="21">
        <v>85.746075583481868</v>
      </c>
      <c r="D19" s="21">
        <v>80.69649204838683</v>
      </c>
      <c r="E19" s="21">
        <v>78.872492707918298</v>
      </c>
      <c r="F19" s="21">
        <v>84.128501317511393</v>
      </c>
      <c r="G19" s="21">
        <v>86.075061019975323</v>
      </c>
      <c r="H19" s="21">
        <v>86.237550136213542</v>
      </c>
      <c r="I19" s="21">
        <v>84.125747524654543</v>
      </c>
      <c r="J19" s="21">
        <v>86.209222289470105</v>
      </c>
      <c r="K19" s="21">
        <v>83.338307900856876</v>
      </c>
      <c r="L19" s="21">
        <v>85.042118933318037</v>
      </c>
      <c r="M19" s="4"/>
      <c r="N19" s="21">
        <f>MIN(C19:L19)</f>
        <v>78.872492707918298</v>
      </c>
      <c r="O19" s="21">
        <f>AVERAGE(C19:L19)</f>
        <v>84.047156946178674</v>
      </c>
      <c r="P19" s="21">
        <f>MAX(C19:L19)</f>
        <v>86.237550136213542</v>
      </c>
    </row>
    <row r="20" spans="2:16" s="2" customFormat="1" x14ac:dyDescent="0.2">
      <c r="B20" s="5" t="s">
        <v>102</v>
      </c>
      <c r="C20" s="21">
        <f t="shared" ref="C20:L20" si="7">C8/C13</f>
        <v>23.014018691588785</v>
      </c>
      <c r="D20" s="21">
        <f t="shared" si="7"/>
        <v>23.442028985507243</v>
      </c>
      <c r="E20" s="21">
        <f t="shared" si="7"/>
        <v>24.04878048780488</v>
      </c>
      <c r="F20" s="21">
        <f t="shared" si="7"/>
        <v>27.448979591836732</v>
      </c>
      <c r="G20" s="21">
        <f t="shared" si="7"/>
        <v>24.420814479638011</v>
      </c>
      <c r="H20" s="21">
        <f t="shared" si="7"/>
        <v>24.97</v>
      </c>
      <c r="I20" s="21">
        <f t="shared" si="7"/>
        <v>24.413145539906104</v>
      </c>
      <c r="J20" s="21">
        <f t="shared" si="7"/>
        <v>19.476702508960571</v>
      </c>
      <c r="K20" s="21">
        <f t="shared" si="7"/>
        <v>23.09913793103448</v>
      </c>
      <c r="L20" s="21">
        <f t="shared" si="7"/>
        <v>19.245421245421241</v>
      </c>
      <c r="M20" s="4"/>
      <c r="N20" s="21">
        <f>MIN(C20:L20)</f>
        <v>19.245421245421241</v>
      </c>
      <c r="O20" s="21">
        <f>AVERAGE(C20:L20)</f>
        <v>23.357902946169805</v>
      </c>
      <c r="P20" s="21">
        <f>MAX(C20:L20)</f>
        <v>27.448979591836732</v>
      </c>
    </row>
    <row r="21" spans="2:16" x14ac:dyDescent="0.2">
      <c r="B21" s="8"/>
    </row>
    <row r="22" spans="2:16" x14ac:dyDescent="0.2">
      <c r="B22" s="8" t="s">
        <v>146</v>
      </c>
    </row>
    <row r="23" spans="2:16" s="22" customFormat="1" x14ac:dyDescent="0.2">
      <c r="B23" s="9" t="s">
        <v>91</v>
      </c>
      <c r="C23" s="19">
        <v>1.8883675722448494</v>
      </c>
      <c r="D23" s="19">
        <v>1.8892344898082882</v>
      </c>
      <c r="E23" s="19">
        <v>1.8729462824961916</v>
      </c>
      <c r="F23" s="19">
        <v>1.8531636911677543</v>
      </c>
      <c r="G23" s="19">
        <v>1.8571620080578637</v>
      </c>
      <c r="H23" s="19">
        <v>1.8556697174233712</v>
      </c>
      <c r="I23" s="19">
        <v>1.9014423116043602</v>
      </c>
      <c r="J23" s="19">
        <v>1.8830019812099457</v>
      </c>
      <c r="K23" s="19">
        <v>1.8735211534505831</v>
      </c>
      <c r="L23" s="19">
        <v>1.8730254037620229</v>
      </c>
      <c r="M23" s="55"/>
      <c r="N23" s="55"/>
      <c r="O23" s="55"/>
      <c r="P23" s="55"/>
    </row>
    <row r="24" spans="2:16" s="22" customFormat="1" x14ac:dyDescent="0.2">
      <c r="B24" s="9" t="s">
        <v>92</v>
      </c>
      <c r="C24" s="19">
        <v>0.10978864599346833</v>
      </c>
      <c r="D24" s="19">
        <v>0.21364799872588472</v>
      </c>
      <c r="E24" s="19">
        <v>0.19326076275488033</v>
      </c>
      <c r="F24" s="19">
        <v>0.15263640137246962</v>
      </c>
      <c r="G24" s="19">
        <v>0.16156142058901554</v>
      </c>
      <c r="H24" s="19">
        <v>0.14758307519903907</v>
      </c>
      <c r="I24" s="19">
        <v>0.19144389332487569</v>
      </c>
      <c r="J24" s="19">
        <v>0.13068530232897202</v>
      </c>
      <c r="K24" s="19">
        <v>0.14207873308664651</v>
      </c>
      <c r="L24" s="19">
        <v>0.14026276567257953</v>
      </c>
      <c r="M24" s="55"/>
      <c r="N24" s="55"/>
      <c r="O24" s="55"/>
      <c r="P24" s="55"/>
    </row>
    <row r="25" spans="2:16" s="22" customFormat="1" x14ac:dyDescent="0.2">
      <c r="B25" s="9" t="s">
        <v>93</v>
      </c>
      <c r="C25" s="19">
        <v>5.8793391240642826E-2</v>
      </c>
      <c r="D25" s="19">
        <v>7.8857953193592456E-2</v>
      </c>
      <c r="E25" s="19">
        <v>7.7980482747451937E-2</v>
      </c>
      <c r="F25" s="19">
        <v>7.7286631814495244E-2</v>
      </c>
      <c r="G25" s="19">
        <v>7.0405757594200521E-2</v>
      </c>
      <c r="H25" s="19">
        <v>7.1463301142490804E-2</v>
      </c>
      <c r="I25" s="19">
        <v>8.1630403497720883E-2</v>
      </c>
      <c r="J25" s="19">
        <v>5.3924487062990516E-2</v>
      </c>
      <c r="K25" s="19">
        <v>6.9193608031352619E-2</v>
      </c>
      <c r="L25" s="19">
        <v>6.5257375176529672E-2</v>
      </c>
      <c r="M25" s="55"/>
      <c r="N25" s="55"/>
      <c r="O25" s="55"/>
      <c r="P25" s="55"/>
    </row>
    <row r="26" spans="2:16" s="22" customFormat="1" x14ac:dyDescent="0.2">
      <c r="B26" s="9" t="s">
        <v>94</v>
      </c>
      <c r="C26" s="19">
        <v>0.15153155546204664</v>
      </c>
      <c r="D26" s="19">
        <v>0.19457611644839817</v>
      </c>
      <c r="E26" s="19">
        <v>0.21360922922257924</v>
      </c>
      <c r="F26" s="19">
        <v>0.16502350050406123</v>
      </c>
      <c r="G26" s="19">
        <v>0.16346595505213762</v>
      </c>
      <c r="H26" s="19">
        <v>0.15472892634776969</v>
      </c>
      <c r="I26" s="19">
        <v>0.15909810617455317</v>
      </c>
      <c r="J26" s="19">
        <v>0.1660863432542185</v>
      </c>
      <c r="K26" s="19">
        <v>0.16831038725754024</v>
      </c>
      <c r="L26" s="19">
        <v>0.16280211723267365</v>
      </c>
      <c r="M26" s="55"/>
      <c r="N26" s="55"/>
      <c r="O26" s="55"/>
      <c r="P26" s="55"/>
    </row>
    <row r="27" spans="2:16" s="22" customFormat="1" x14ac:dyDescent="0.2">
      <c r="B27" s="9" t="s">
        <v>95</v>
      </c>
      <c r="C27" s="19">
        <v>0.91067271655368631</v>
      </c>
      <c r="D27" s="19">
        <v>0.81261978409754121</v>
      </c>
      <c r="E27" s="19">
        <v>0.79666688011826003</v>
      </c>
      <c r="F27" s="19">
        <v>0.87387729058987595</v>
      </c>
      <c r="G27" s="19">
        <v>1.0094639128040048</v>
      </c>
      <c r="H27" s="19">
        <v>0.96861594934916784</v>
      </c>
      <c r="I27" s="19">
        <v>0.84232580623725917</v>
      </c>
      <c r="J27" s="19">
        <v>1.037237800573205</v>
      </c>
      <c r="K27" s="19">
        <v>0.84103861502421307</v>
      </c>
      <c r="L27" s="19">
        <v>0.92470560232756582</v>
      </c>
      <c r="M27" s="55"/>
      <c r="N27" s="55"/>
      <c r="O27" s="55"/>
      <c r="P27" s="55"/>
    </row>
    <row r="28" spans="2:16" s="22" customFormat="1" x14ac:dyDescent="0.2">
      <c r="B28" s="9" t="s">
        <v>96</v>
      </c>
      <c r="C28" s="19">
        <v>0.82191019684999655</v>
      </c>
      <c r="D28" s="19">
        <v>0.68095864032471976</v>
      </c>
      <c r="E28" s="19">
        <v>0.74455198610567397</v>
      </c>
      <c r="F28" s="19">
        <v>0.81227788607746032</v>
      </c>
      <c r="G28" s="19">
        <v>0.66548712275833888</v>
      </c>
      <c r="H28" s="19">
        <v>0.74140238507926592</v>
      </c>
      <c r="I28" s="19">
        <v>0.67608460012072458</v>
      </c>
      <c r="J28" s="19">
        <v>0.67166854545572152</v>
      </c>
      <c r="K28" s="19">
        <v>0.82365556792184658</v>
      </c>
      <c r="L28" s="19">
        <v>0.76943015537963155</v>
      </c>
      <c r="M28" s="55"/>
      <c r="N28" s="55"/>
      <c r="O28" s="55"/>
      <c r="P28" s="55"/>
    </row>
    <row r="29" spans="2:16" s="22" customFormat="1" x14ac:dyDescent="0.2">
      <c r="B29" s="9" t="s">
        <v>97</v>
      </c>
      <c r="C29" s="19">
        <v>1.4908371110666894E-2</v>
      </c>
      <c r="D29" s="19">
        <v>1.9940605700706493E-2</v>
      </c>
      <c r="E29" s="19">
        <v>2.1597257983307114E-2</v>
      </c>
      <c r="F29" s="19">
        <v>1.6284936308293484E-2</v>
      </c>
      <c r="G29" s="19">
        <v>1.7625266081160763E-2</v>
      </c>
      <c r="H29" s="19">
        <v>1.3432338974789333E-2</v>
      </c>
      <c r="I29" s="19">
        <v>1.8158864760262114E-2</v>
      </c>
      <c r="J29" s="19">
        <v>1.4242866679546461E-2</v>
      </c>
      <c r="K29" s="19">
        <v>1.7693774915684843E-2</v>
      </c>
      <c r="L29" s="19">
        <v>1.3864823699194624E-2</v>
      </c>
      <c r="M29" s="55"/>
      <c r="N29" s="55"/>
      <c r="O29" s="55"/>
      <c r="P29" s="55"/>
    </row>
    <row r="30" spans="2:16" s="22" customFormat="1" x14ac:dyDescent="0.2">
      <c r="B30" s="9" t="s">
        <v>98</v>
      </c>
      <c r="C30" s="19">
        <v>2.751730436081315E-2</v>
      </c>
      <c r="D30" s="19">
        <v>1.7400213502537825E-2</v>
      </c>
      <c r="E30" s="19">
        <v>1.6882578422507052E-2</v>
      </c>
      <c r="F30" s="19">
        <v>2.8824899950885191E-2</v>
      </c>
      <c r="G30" s="19">
        <v>2.975146462382082E-2</v>
      </c>
      <c r="H30" s="19">
        <v>3.0638857247119577E-2</v>
      </c>
      <c r="I30" s="19">
        <v>2.617749891457451E-2</v>
      </c>
      <c r="J30" s="19">
        <v>2.5514842827970577E-2</v>
      </c>
      <c r="K30" s="19">
        <v>3.2750699427904255E-2</v>
      </c>
      <c r="L30" s="19">
        <v>2.7068229870617012E-2</v>
      </c>
      <c r="M30" s="55"/>
      <c r="N30" s="55"/>
      <c r="O30" s="55"/>
      <c r="P30" s="55"/>
    </row>
    <row r="31" spans="2:16" s="22" customFormat="1" x14ac:dyDescent="0.2">
      <c r="B31" s="9" t="s">
        <v>99</v>
      </c>
      <c r="C31" s="19">
        <v>6.6686867630610614E-3</v>
      </c>
      <c r="D31" s="19">
        <v>8.4066706090194995E-3</v>
      </c>
      <c r="E31" s="19">
        <v>8.9961492810328916E-3</v>
      </c>
      <c r="F31" s="19">
        <v>6.0890464860099214E-3</v>
      </c>
      <c r="G31" s="19">
        <v>6.7794875972156934E-3</v>
      </c>
      <c r="H31" s="19">
        <v>6.2759961486097216E-3</v>
      </c>
      <c r="I31" s="19">
        <v>6.6004108357645584E-3</v>
      </c>
      <c r="J31" s="19">
        <v>8.6367070953109921E-3</v>
      </c>
      <c r="K31" s="19">
        <v>7.3798043104121988E-3</v>
      </c>
      <c r="L31" s="19">
        <v>8.5676620186309737E-3</v>
      </c>
      <c r="M31" s="55"/>
      <c r="N31" s="55"/>
      <c r="O31" s="55"/>
      <c r="P31" s="55"/>
    </row>
    <row r="32" spans="2:16" s="22" customFormat="1" x14ac:dyDescent="0.2">
      <c r="B32" s="9" t="s">
        <v>100</v>
      </c>
      <c r="C32" s="19">
        <v>2.3935158795863683E-3</v>
      </c>
      <c r="D32" s="19">
        <v>2.1422562647147973E-2</v>
      </c>
      <c r="E32" s="19">
        <v>1.6617168054861502E-2</v>
      </c>
      <c r="F32" s="19">
        <v>2.9944204778310679E-3</v>
      </c>
      <c r="G32" s="19">
        <v>4.9896254269879486E-3</v>
      </c>
      <c r="H32" s="19">
        <v>1.323275573661643E-3</v>
      </c>
      <c r="I32" s="19">
        <v>2.8468251376460838E-2</v>
      </c>
      <c r="J32" s="19">
        <v>9.3242428340473507E-4</v>
      </c>
      <c r="K32" s="19">
        <v>4.503231840599229E-3</v>
      </c>
      <c r="L32" s="19">
        <v>0</v>
      </c>
      <c r="M32" s="55"/>
      <c r="N32" s="55"/>
      <c r="O32" s="55"/>
      <c r="P32" s="55"/>
    </row>
    <row r="33" spans="2:12" x14ac:dyDescent="0.2">
      <c r="B33" s="6" t="s">
        <v>104</v>
      </c>
      <c r="C33" s="19">
        <f>SUM(C23:C32)</f>
        <v>3.9925519564588168</v>
      </c>
      <c r="D33" s="19">
        <f t="shared" ref="D33:L33" si="8">SUM(D23:D32)</f>
        <v>3.9370650350578358</v>
      </c>
      <c r="E33" s="19">
        <f t="shared" si="8"/>
        <v>3.9631087771867457</v>
      </c>
      <c r="F33" s="19">
        <f t="shared" si="8"/>
        <v>3.9884587047491356</v>
      </c>
      <c r="G33" s="19">
        <f t="shared" si="8"/>
        <v>3.9866920205847469</v>
      </c>
      <c r="H33" s="19">
        <f t="shared" si="8"/>
        <v>3.9911338224852857</v>
      </c>
      <c r="I33" s="19">
        <f t="shared" si="8"/>
        <v>3.931430146846556</v>
      </c>
      <c r="J33" s="19">
        <f t="shared" si="8"/>
        <v>3.9919313007712862</v>
      </c>
      <c r="K33" s="19">
        <f t="shared" si="8"/>
        <v>3.9801255752667828</v>
      </c>
      <c r="L33" s="19">
        <f t="shared" si="8"/>
        <v>3.9849841351394457</v>
      </c>
    </row>
    <row r="34" spans="2:12" x14ac:dyDescent="0.2">
      <c r="C34" s="19"/>
      <c r="D34" s="19"/>
      <c r="E34" s="19"/>
      <c r="F34" s="19"/>
      <c r="G34" s="19"/>
      <c r="H34" s="19"/>
      <c r="I34" s="19"/>
      <c r="J34" s="19"/>
      <c r="K34" s="19"/>
      <c r="L34" s="19"/>
    </row>
    <row r="35" spans="2:12" x14ac:dyDescent="0.2">
      <c r="B35" s="3" t="s">
        <v>211</v>
      </c>
    </row>
    <row r="36" spans="2:12" x14ac:dyDescent="0.2">
      <c r="B36" s="3" t="s">
        <v>212</v>
      </c>
    </row>
    <row r="37" spans="2:12" x14ac:dyDescent="0.2">
      <c r="B37" s="3" t="s">
        <v>213</v>
      </c>
    </row>
    <row r="38" spans="2:12" x14ac:dyDescent="0.2">
      <c r="B38" s="3" t="s">
        <v>203</v>
      </c>
    </row>
    <row r="40" spans="2:12" ht="18.75" x14ac:dyDescent="0.35">
      <c r="B40" s="3"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1</vt:lpstr>
      <vt:lpstr>Table 2</vt:lpstr>
      <vt:lpstr>Table 3</vt:lpstr>
      <vt:lpstr>EA S1 Olivine Majors</vt:lpstr>
      <vt:lpstr>EA S2 Olivine Traces</vt:lpstr>
      <vt:lpstr>EA S3 Plagioclase</vt:lpstr>
      <vt:lpstr>EA S4 Pyroxene Majors</vt:lpstr>
    </vt:vector>
  </TitlesOfParts>
  <Company>University of Manchester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KHJ</dc:creator>
  <cp:lastModifiedBy>Ian Crawford</cp:lastModifiedBy>
  <dcterms:created xsi:type="dcterms:W3CDTF">2012-07-17T12:42:43Z</dcterms:created>
  <dcterms:modified xsi:type="dcterms:W3CDTF">2014-01-16T21:30:19Z</dcterms:modified>
</cp:coreProperties>
</file>