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ubtgra003\Documents\COPIM WP3 documents\5. Toolkit docs (drafts)\"/>
    </mc:Choice>
  </mc:AlternateContent>
  <xr:revisionPtr revIDLastSave="0" documentId="13_ncr:1_{426C6062-E43D-44D0-BC80-FBAE02E89196}" xr6:coauthVersionLast="46" xr6:coauthVersionMax="46" xr10:uidLastSave="{00000000-0000-0000-0000-000000000000}"/>
  <bookViews>
    <workbookView xWindow="-108" yWindow="-108" windowWidth="23256" windowHeight="12576" tabRatio="780" xr2:uid="{00000000-000D-0000-FFFF-FFFF00000000}"/>
  </bookViews>
  <sheets>
    <sheet name="Variables" sheetId="1" r:id="rId1"/>
    <sheet name="Costs Per Library" sheetId="2" r:id="rId2"/>
    <sheet name="Linear data" sheetId="3" r:id="rId3"/>
    <sheet name="Early adopters 1 data" sheetId="5" r:id="rId4"/>
    <sheet name="Early adopters 1 chart" sheetId="6" r:id="rId5"/>
    <sheet name="Early adopters 2 data" sheetId="7" r:id="rId6"/>
    <sheet name="Early adopters 2 chart" sheetId="8" r:id="rId7"/>
    <sheet name="Slow steady take up data" sheetId="9" r:id="rId8"/>
    <sheet name="Slow steady chart" sheetId="10" r:id="rId9"/>
    <sheet name="Low tier take up data" sheetId="12" r:id="rId10"/>
    <sheet name="Low tier chart" sheetId="13" r:id="rId11"/>
    <sheet name="High tier take up data" sheetId="14" r:id="rId12"/>
    <sheet name="High tier chart" sheetId="15" r:id="rId13"/>
    <sheet name="Average steady take up w. cance" sheetId="16" r:id="rId14"/>
    <sheet name="Cancellations chart" sheetId="17"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6" l="1"/>
  <c r="B13" i="16"/>
  <c r="C12" i="16"/>
  <c r="D12" i="16" s="1"/>
  <c r="E12" i="16" s="1"/>
  <c r="F12" i="16" s="1"/>
  <c r="G12" i="16" s="1"/>
  <c r="B12" i="16"/>
  <c r="C11" i="16"/>
  <c r="D11" i="16" s="1"/>
  <c r="E11" i="16" s="1"/>
  <c r="B11" i="16"/>
  <c r="C13" i="14"/>
  <c r="D13" i="14" s="1"/>
  <c r="E13" i="14" s="1"/>
  <c r="B13" i="14"/>
  <c r="C12" i="14"/>
  <c r="B12" i="14"/>
  <c r="C11" i="14"/>
  <c r="B11" i="14"/>
  <c r="C13" i="12"/>
  <c r="D13" i="12" s="1"/>
  <c r="E13" i="12" s="1"/>
  <c r="B13" i="12"/>
  <c r="C12" i="12"/>
  <c r="D12" i="12" s="1"/>
  <c r="E12" i="12" s="1"/>
  <c r="F12" i="12" s="1"/>
  <c r="G12" i="12" s="1"/>
  <c r="B12" i="12"/>
  <c r="C11" i="12"/>
  <c r="D11" i="12" s="1"/>
  <c r="E11" i="12" s="1"/>
  <c r="B11" i="12"/>
  <c r="C13" i="9"/>
  <c r="B13" i="9"/>
  <c r="C12" i="9"/>
  <c r="D12" i="9" s="1"/>
  <c r="E12" i="9" s="1"/>
  <c r="B12" i="9"/>
  <c r="C11" i="9"/>
  <c r="B11" i="9"/>
  <c r="C13" i="7"/>
  <c r="D13" i="7" s="1"/>
  <c r="E13" i="7" s="1"/>
  <c r="B13" i="7"/>
  <c r="C12" i="7"/>
  <c r="B12" i="7"/>
  <c r="C11" i="7"/>
  <c r="D11" i="7" s="1"/>
  <c r="E11" i="7" s="1"/>
  <c r="B11" i="7"/>
  <c r="D15" i="5"/>
  <c r="C15" i="5"/>
  <c r="D14" i="5"/>
  <c r="E14" i="5" s="1"/>
  <c r="F14" i="5" s="1"/>
  <c r="G14" i="5" s="1"/>
  <c r="H14" i="5" s="1"/>
  <c r="C14" i="5"/>
  <c r="D13" i="5"/>
  <c r="E13" i="5" s="1"/>
  <c r="F13" i="5" s="1"/>
  <c r="C13" i="5"/>
  <c r="D16" i="3"/>
  <c r="C16" i="3"/>
  <c r="D15" i="3"/>
  <c r="E15" i="3" s="1"/>
  <c r="F15" i="3" s="1"/>
  <c r="C15" i="3"/>
  <c r="D14" i="3"/>
  <c r="E14" i="3" s="1"/>
  <c r="F14" i="3" s="1"/>
  <c r="G14" i="3" s="1"/>
  <c r="H14" i="3" s="1"/>
  <c r="C14" i="3"/>
  <c r="C19" i="2"/>
  <c r="C18" i="2"/>
  <c r="C17" i="2"/>
  <c r="C14" i="2"/>
  <c r="C13" i="2"/>
  <c r="C12" i="2"/>
  <c r="C9" i="2"/>
  <c r="C8" i="2"/>
  <c r="C7" i="2"/>
  <c r="G30" i="1"/>
  <c r="G31" i="1" s="1"/>
  <c r="G25" i="1"/>
  <c r="G12" i="1"/>
  <c r="C14" i="12" l="1"/>
  <c r="E14" i="12"/>
  <c r="D16" i="5"/>
  <c r="D17" i="3"/>
  <c r="G9" i="1"/>
  <c r="G15" i="3"/>
  <c r="H15" i="3" s="1"/>
  <c r="F13" i="7"/>
  <c r="G13" i="7" s="1"/>
  <c r="G13" i="5"/>
  <c r="H13" i="5" s="1"/>
  <c r="F13" i="14"/>
  <c r="G13" i="14" s="1"/>
  <c r="E18" i="1"/>
  <c r="E21" i="7" s="1"/>
  <c r="E16" i="1"/>
  <c r="E19" i="7" s="1"/>
  <c r="E17" i="1"/>
  <c r="C20" i="14" s="1"/>
  <c r="D12" i="7"/>
  <c r="E12" i="7" s="1"/>
  <c r="D12" i="14"/>
  <c r="E12" i="14" s="1"/>
  <c r="F11" i="12"/>
  <c r="G11" i="12" s="1"/>
  <c r="E15" i="5"/>
  <c r="F15" i="5" s="1"/>
  <c r="F16" i="5" s="1"/>
  <c r="F11" i="16"/>
  <c r="G11" i="16" s="1"/>
  <c r="C14" i="7"/>
  <c r="C14" i="9"/>
  <c r="F12" i="9"/>
  <c r="G12" i="9" s="1"/>
  <c r="F11" i="7"/>
  <c r="G11" i="7" s="1"/>
  <c r="D11" i="9"/>
  <c r="E11" i="9" s="1"/>
  <c r="C14" i="14"/>
  <c r="D11" i="14"/>
  <c r="E11" i="14" s="1"/>
  <c r="F13" i="12"/>
  <c r="G13" i="12" s="1"/>
  <c r="E16" i="3"/>
  <c r="F16" i="3" s="1"/>
  <c r="F17" i="3" s="1"/>
  <c r="D13" i="9"/>
  <c r="E13" i="9" s="1"/>
  <c r="C14" i="16"/>
  <c r="D13" i="16"/>
  <c r="E13" i="16" s="1"/>
  <c r="C19" i="14" l="1"/>
  <c r="C19" i="9"/>
  <c r="E19" i="16"/>
  <c r="E21" i="12"/>
  <c r="D24" i="5"/>
  <c r="E21" i="14"/>
  <c r="D24" i="3"/>
  <c r="C21" i="9"/>
  <c r="C20" i="7"/>
  <c r="C21" i="16"/>
  <c r="F22" i="5"/>
  <c r="C21" i="7"/>
  <c r="F22" i="3"/>
  <c r="E14" i="9"/>
  <c r="F11" i="9"/>
  <c r="G11" i="9" s="1"/>
  <c r="E19" i="9"/>
  <c r="H23" i="5"/>
  <c r="G19" i="7"/>
  <c r="E19" i="12"/>
  <c r="G20" i="12"/>
  <c r="G21" i="14"/>
  <c r="G19" i="16"/>
  <c r="F23" i="5"/>
  <c r="F13" i="16"/>
  <c r="G13" i="16" s="1"/>
  <c r="E21" i="16"/>
  <c r="E20" i="16"/>
  <c r="G20" i="9"/>
  <c r="E14" i="16"/>
  <c r="G20" i="16"/>
  <c r="H22" i="5"/>
  <c r="C20" i="9"/>
  <c r="C20" i="12"/>
  <c r="C20" i="16"/>
  <c r="D23" i="3"/>
  <c r="D23" i="5"/>
  <c r="H23" i="3"/>
  <c r="G21" i="7"/>
  <c r="E21" i="9"/>
  <c r="F13" i="9"/>
  <c r="G13" i="9" s="1"/>
  <c r="E20" i="12"/>
  <c r="C19" i="16"/>
  <c r="D22" i="5"/>
  <c r="C19" i="12"/>
  <c r="D22" i="3"/>
  <c r="C19" i="7"/>
  <c r="F24" i="3"/>
  <c r="G16" i="3"/>
  <c r="H16" i="3" s="1"/>
  <c r="H17" i="3" s="1"/>
  <c r="E20" i="9"/>
  <c r="E20" i="14"/>
  <c r="F12" i="14"/>
  <c r="G12" i="14" s="1"/>
  <c r="C21" i="12"/>
  <c r="C21" i="14"/>
  <c r="F23" i="3"/>
  <c r="E14" i="14"/>
  <c r="F11" i="14"/>
  <c r="G11" i="14" s="1"/>
  <c r="E19" i="14"/>
  <c r="G19" i="12"/>
  <c r="G14" i="12"/>
  <c r="E20" i="7"/>
  <c r="E25" i="7" s="1"/>
  <c r="E27" i="7" s="1"/>
  <c r="F12" i="7"/>
  <c r="G12" i="7" s="1"/>
  <c r="E14" i="7"/>
  <c r="H22" i="3"/>
  <c r="G21" i="12"/>
  <c r="G15" i="5"/>
  <c r="H15" i="5" s="1"/>
  <c r="H16" i="5" s="1"/>
  <c r="F24" i="5"/>
  <c r="C25" i="14" l="1"/>
  <c r="C27" i="14" s="1"/>
  <c r="C25" i="9"/>
  <c r="C27" i="9" s="1"/>
  <c r="F28" i="3"/>
  <c r="E26" i="12" s="1"/>
  <c r="E25" i="14"/>
  <c r="E27" i="14" s="1"/>
  <c r="G25" i="12"/>
  <c r="G27" i="12" s="1"/>
  <c r="E25" i="16"/>
  <c r="E27" i="16" s="1"/>
  <c r="F28" i="5"/>
  <c r="F30" i="5" s="1"/>
  <c r="G21" i="16"/>
  <c r="G25" i="16" s="1"/>
  <c r="G27" i="16" s="1"/>
  <c r="H24" i="3"/>
  <c r="G14" i="9"/>
  <c r="G19" i="9"/>
  <c r="G19" i="14"/>
  <c r="G14" i="14"/>
  <c r="C25" i="16"/>
  <c r="C27" i="16" s="1"/>
  <c r="E25" i="9"/>
  <c r="E27" i="9" s="1"/>
  <c r="G21" i="9"/>
  <c r="G14" i="16"/>
  <c r="E25" i="12"/>
  <c r="E27" i="12" s="1"/>
  <c r="D28" i="5"/>
  <c r="D30" i="5" s="1"/>
  <c r="G20" i="7"/>
  <c r="G14" i="7"/>
  <c r="C25" i="7"/>
  <c r="C27" i="7" s="1"/>
  <c r="H24" i="5"/>
  <c r="D28" i="3"/>
  <c r="G20" i="14"/>
  <c r="C25" i="12"/>
  <c r="C27" i="12" s="1"/>
  <c r="F29" i="5" l="1"/>
  <c r="E26" i="9"/>
  <c r="F29" i="3"/>
  <c r="F31" i="5" s="1"/>
  <c r="E26" i="16"/>
  <c r="E26" i="7"/>
  <c r="E26" i="14"/>
  <c r="H28" i="3"/>
  <c r="G26" i="14" s="1"/>
  <c r="G25" i="7"/>
  <c r="G27" i="7" s="1"/>
  <c r="G25" i="14"/>
  <c r="G27" i="14" s="1"/>
  <c r="G25" i="9"/>
  <c r="G27" i="9" s="1"/>
  <c r="H28" i="5"/>
  <c r="H30" i="5" s="1"/>
  <c r="C26" i="16"/>
  <c r="D29" i="3"/>
  <c r="D29" i="5"/>
  <c r="C26" i="12"/>
  <c r="C26" i="9"/>
  <c r="C26" i="7"/>
  <c r="C26" i="14"/>
  <c r="E28" i="14" l="1"/>
  <c r="E28" i="7"/>
  <c r="E28" i="9"/>
  <c r="E28" i="12"/>
  <c r="E28" i="16"/>
  <c r="G26" i="9"/>
  <c r="G26" i="7"/>
  <c r="H29" i="5"/>
  <c r="G26" i="12"/>
  <c r="G26" i="16"/>
  <c r="H29" i="3"/>
  <c r="H31" i="5" s="1"/>
  <c r="C28" i="9"/>
  <c r="C28" i="16"/>
  <c r="D31" i="5"/>
  <c r="C28" i="14"/>
  <c r="C28" i="7"/>
  <c r="C28" i="12"/>
  <c r="G28" i="9" l="1"/>
  <c r="G28" i="16"/>
  <c r="G28" i="7"/>
  <c r="G28" i="14"/>
  <c r="G2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tc={50DC7389-57D5-4226-8215-F6D433C5F252}</author>
    <author>tc={C8857B7A-28EA-4566-BAA7-68EB23E65EFC}</author>
    <author>tc={34C3C724-0435-4635-ACFC-6FEE64D3A3ED}</author>
    <author>tc={36F60EDF-49AB-4E67-9936-AB88609CF005}</author>
    <author>tc={E484FABE-F47A-4F59-A95B-EB122AE29BC9}</author>
    <author>tc={F7356FB5-140E-401E-B056-98DE243C4FE0}</author>
  </authors>
  <commentList>
    <comment ref="B8" authorId="0" shapeId="0" xr:uid="{50DC7389-57D5-4226-8215-F6D433C5F252}">
      <text>
        <t>[Threaded comment]
Your version of Excel allows you to read this threaded comment; however, any edits to it will get removed if the file is opened in a newer version of Excel. Learn more: https://go.microsoft.com/fwlink/?linkid=870924
Comment:
    Enter here how much it costs you to produce a first copy</t>
      </text>
    </comment>
    <comment ref="B11" authorId="1" shapeId="0" xr:uid="{C8857B7A-28EA-4566-BAA7-68EB23E65EFC}">
      <text>
        <t>[Threaded comment]
Your version of Excel allows you to read this threaded comment; however, any edits to it will get removed if the file is opened in a newer version of Excel. Learn more: https://go.microsoft.com/fwlink/?linkid=870924
Comment:
    For example, LYRASIS or Jisc fees - you can leave these as they are or change them if, for example, you want to negotiate different fees with those agents or have existing agreements with them.</t>
      </text>
    </comment>
    <comment ref="B15" authorId="2" shapeId="0" xr:uid="{34C3C724-0435-4635-ACFC-6FEE64D3A3ED}">
      <text>
        <t>[Threaded comment]
Your version of Excel allows you to read this threaded comment; however, any edits to it will get removed if the file is opened in a newer version of Excel. Learn more: https://go.microsoft.com/fwlink/?linkid=870924
Comment:
    Based on Carnegie &amp; Jisc three tiers (re: institution size) you can specify here how much you would want to charge your library members.</t>
      </text>
    </comment>
    <comment ref="B20" authorId="3" shapeId="0" xr:uid="{36F60EDF-49AB-4E67-9936-AB88609CF005}">
      <text>
        <t>[Threaded comment]
Your version of Excel allows you to read this threaded comment; however, any edits to it will get removed if the file is opened in a newer version of Excel. Learn more: https://go.microsoft.com/fwlink/?linkid=870924
Comment:
    In these fields you can enter how many books you would want in the 'gated' backlist, and also how many OA frontlist books you'd hope to fund</t>
      </text>
    </comment>
    <comment ref="B24" authorId="4" shapeId="0" xr:uid="{E484FABE-F47A-4F59-A95B-EB122AE29BC9}">
      <text>
        <t>[Threaded comment]
Your version of Excel allows you to read this threaded comment; however, any edits to it will get removed if the file is opened in a newer version of Excel. Learn more: https://go.microsoft.com/fwlink/?linkid=870924
Comment:
    These are costs charged by eg: OAPEN for hosting the OA content. A press may choose not to have their books on OAPEN so these figures would be £0 in that case (though hosting with OAPEN is recommended for visbility!)</t>
      </text>
    </comment>
    <comment ref="B29" authorId="5" shapeId="0" xr:uid="{F7356FB5-140E-401E-B056-98DE243C4FE0}">
      <text>
        <t>[Threaded comment]
Your version of Excel allows you to read this threaded comment; however, any edits to it will get removed if the file is opened in a newer version of Excel. Learn more: https://go.microsoft.com/fwlink/?linkid=870924
Comment:
    These fields assume that MUSE will host the backlist content - if a Press hosts the content on their own platform then these can be set to £0</t>
      </text>
    </comment>
  </commentList>
</comments>
</file>

<file path=xl/sharedStrings.xml><?xml version="1.0" encoding="utf-8"?>
<sst xmlns="http://schemas.openxmlformats.org/spreadsheetml/2006/main" count="273" uniqueCount="88">
  <si>
    <t>Variables</t>
  </si>
  <si>
    <t>Revenues</t>
  </si>
  <si>
    <t>Costs</t>
  </si>
  <si>
    <t>Base Costs Per Frontlist Title</t>
  </si>
  <si>
    <t>Base cost per book</t>
  </si>
  <si>
    <t>Calculated cost per book</t>
  </si>
  <si>
    <t>Per membership transaction fees</t>
  </si>
  <si>
    <t>Billing agent fee per membership transaction</t>
  </si>
  <si>
    <t>Total fees per transaction</t>
  </si>
  <si>
    <t>Bank fee per transaction</t>
  </si>
  <si>
    <t>Membership Fee Rates</t>
  </si>
  <si>
    <t>Higher band</t>
  </si>
  <si>
    <t>Revenue received (higher band)</t>
  </si>
  <si>
    <t>Middle band</t>
  </si>
  <si>
    <t>Revenue received (middle band)</t>
  </si>
  <si>
    <t>Lower band</t>
  </si>
  <si>
    <t>Revenue received (lower band)</t>
  </si>
  <si>
    <t>Title Volume Options</t>
  </si>
  <si>
    <t>Number of titles in backlist</t>
  </si>
  <si>
    <t>Number of yearly titles in frontlist</t>
  </si>
  <si>
    <t>OA Book Fees</t>
  </si>
  <si>
    <t>OA deposit fee per book (e.g. OAPEN per-title fee)</t>
  </si>
  <si>
    <t>Total extra fees per OA book</t>
  </si>
  <si>
    <t>OA deposit annual membership fee (e.g. OAPEN annual membership fee)</t>
  </si>
  <si>
    <t>Secondary annual OA deposit location fee (e.g. JSTOR)</t>
  </si>
  <si>
    <t>Backlist Title Fees</t>
  </si>
  <si>
    <t>Total backlist cost</t>
  </si>
  <si>
    <t>Creation of metadata records per backlist title</t>
  </si>
  <si>
    <t>Backlist cost per OA book</t>
  </si>
  <si>
    <t>Format-shift costs (e.g. improved digital copies, OCRing PDF text, creating epub) per title</t>
  </si>
  <si>
    <t>Costs Per Library</t>
  </si>
  <si>
    <t>Backlist</t>
  </si>
  <si>
    <t>Backlist Cost Per Title (Higher band)</t>
  </si>
  <si>
    <t>Backlist Cost Per Title (Middle band)</t>
  </si>
  <si>
    <t>Backlist Cost Per Title (Lower band)</t>
  </si>
  <si>
    <t>Frontlist (OA)</t>
  </si>
  <si>
    <t>Frontlist Cost Per Title (Higher band)</t>
  </si>
  <si>
    <t>Frontlist Cost Per Title (Middle band)</t>
  </si>
  <si>
    <t>Frontlist Cost Per Title (Lower band)</t>
  </si>
  <si>
    <t>Frontlist (OA) and Backlist Costs per Title</t>
  </si>
  <si>
    <t>Amalgamated Cost Per Title (Higher band)</t>
  </si>
  <si>
    <t>Amalgamated Cost Per Title (Middle band)</t>
  </si>
  <si>
    <t>Amalgamated Cost Per Title (Lower band)</t>
  </si>
  <si>
    <t>Linear growth projection</t>
  </si>
  <si>
    <t>Months</t>
  </si>
  <si>
    <t>Months 1-6</t>
  </si>
  <si>
    <t>Months 6-12</t>
  </si>
  <si>
    <t>Months 12-18</t>
  </si>
  <si>
    <t>Months 18-24</t>
  </si>
  <si>
    <t>Months 24-30</t>
  </si>
  <si>
    <t>Months 30-36</t>
  </si>
  <si>
    <t>New Institutions Joining</t>
  </si>
  <si>
    <t>Higher subscribers</t>
  </si>
  <si>
    <t>Middle subscribers</t>
  </si>
  <si>
    <t>Lower subscribers</t>
  </si>
  <si>
    <t>Total Institutions Joined</t>
  </si>
  <si>
    <t>Sub-totals</t>
  </si>
  <si>
    <t>Other income</t>
  </si>
  <si>
    <t>No. of one-off BPCs secured</t>
  </si>
  <si>
    <t>Cumulative Revenue</t>
  </si>
  <si>
    <t>Higher revenue</t>
  </si>
  <si>
    <t>Middle revenue</t>
  </si>
  <si>
    <t>Lower revenue</t>
  </si>
  <si>
    <t>Sub-total</t>
  </si>
  <si>
    <t>6-12</t>
  </si>
  <si>
    <t>12-24</t>
  </si>
  <si>
    <t>24-36</t>
  </si>
  <si>
    <t>Yearly revenue</t>
  </si>
  <si>
    <t>No. of books funded per year</t>
  </si>
  <si>
    <t>Ideal no. of books per year</t>
  </si>
  <si>
    <t>Early adopter projection - assuming early and even take up across high, medium and low tiers</t>
  </si>
  <si>
    <t>from other sources of funding</t>
  </si>
  <si>
    <t>Target yearly revenue</t>
  </si>
  <si>
    <t>Target no. of books per year</t>
  </si>
  <si>
    <t>Early adopter projection 2 - assuming early and poor take up evenly across high, medium and low tiers</t>
  </si>
  <si>
    <t>Slow steady take up - even across high, medium and lower tiers</t>
  </si>
  <si>
    <t>Target revenue</t>
  </si>
  <si>
    <t>Low tier take up - lower tiers adopting more readily</t>
  </si>
  <si>
    <t>High tier take up - higher tiers adopting more readily</t>
  </si>
  <si>
    <t>Early take up across all tiers but with cancellations (losing 9 total subscribers over final 1.5 years)</t>
  </si>
  <si>
    <t>IMPORTANT: ONLY TYPE IN YELLOW BOXES</t>
  </si>
  <si>
    <t>Annual deposit fee per backlist title (e.g. with MUSE)</t>
  </si>
  <si>
    <t>These figures are populated by the choices made on the 'Variables' tab, so, for example, if you tinker with the membership fees there you will see the Cost Per Title figures go up or down accordingly - the higher the fees, the lower the costs. Use the variables tab to find figures that you think are reasonable to the customer but that are also realistic for your business.</t>
  </si>
  <si>
    <t>In this tab and all the subsequent ones, we have pre-populated some notional figures to demonstrate what some scenarios might look like with (for example), lots of libraries signing up at first but with interest dying off quickly; or slow and steady sign ups; or even cancellations. You can play with the figures in yellow or leave them as they are.</t>
  </si>
  <si>
    <t>(this is the baseline used as the 'target' for all subsequent models on all the other tabs)</t>
  </si>
  <si>
    <t>Explanation</t>
  </si>
  <si>
    <t>In the first set of yellow highlight cells (and the similar cells on the following tabs) you can play with figures to estimate how many libraries might sign up. The figures entered in these cells, which are automatically combined with the figures from the 'Variables' tab by some MS Excel wizardy, will then show you how much membership fee revenue you might generate - which then tells you how many OA books you can fund. The 'Other income' cells highlighted in yellow are provided so you can account for other OA books you are able to publish that year outside of the Opening the Future membership fees, so, for example, authors that already come with their own funding,</t>
  </si>
  <si>
    <t>By amending the variables in the yellow boxes you can see how the scenarios for membership revenue and OA funding change on the following tabs. If you hover over the headers you will see 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</si>
</sst>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m\-d"/>
    <numFmt numFmtId="166" formatCode="&quot;£&quot;#,##0.00"/>
    <numFmt numFmtId="167" formatCode="0.0"/>
  </numFmts>
  <fonts count="18" x14ac:knownFonts="1">
    <font>
      <sz val="10"/>
      <color rgb="FF000000"/>
      <name val="Arial"/>
    </font>
    <font>
      <b/>
      <sz val="10"/>
      <name val="Arial"/>
    </font>
    <font>
      <sz val="10"/>
      <name val="Arial"/>
    </font>
    <font>
      <sz val="10"/>
      <color theme="1"/>
      <name val="Arial"/>
    </font>
    <font>
      <b/>
      <sz val="10"/>
      <color theme="1"/>
      <name val="Arial"/>
    </font>
    <font>
      <b/>
      <sz val="14"/>
      <color theme="1"/>
      <name val="Arial"/>
    </font>
    <font>
      <b/>
      <i/>
      <sz val="10"/>
      <color theme="1"/>
      <name val="Arial"/>
    </font>
    <font>
      <sz val="8"/>
      <color theme="1"/>
      <name val="Arial"/>
    </font>
    <font>
      <sz val="10"/>
      <color rgb="FF000000"/>
      <name val="Arial"/>
    </font>
    <font>
      <i/>
      <sz val="10"/>
      <color theme="1"/>
      <name val="Arial"/>
    </font>
    <font>
      <b/>
      <i/>
      <sz val="10"/>
      <name val="Arial"/>
      <family val="2"/>
    </font>
    <font>
      <sz val="10"/>
      <color theme="1"/>
      <name val="Arial"/>
      <family val="2"/>
    </font>
    <font>
      <b/>
      <sz val="14"/>
      <color theme="1"/>
      <name val="Arial"/>
      <family val="2"/>
    </font>
    <font>
      <i/>
      <sz val="10"/>
      <color theme="1"/>
      <name val="Arial"/>
      <family val="2"/>
    </font>
    <font>
      <sz val="10"/>
      <name val="Arial"/>
      <family val="2"/>
    </font>
    <font>
      <sz val="9"/>
      <color indexed="81"/>
      <name val="Tahoma"/>
      <family val="2"/>
    </font>
    <font>
      <i/>
      <sz val="10"/>
      <color rgb="FF000000"/>
      <name val="Arial"/>
      <family val="2"/>
    </font>
    <font>
      <b/>
      <sz val="14"/>
      <name val="Arial"/>
      <family val="2"/>
    </font>
  </fonts>
  <fills count="7">
    <fill>
      <patternFill patternType="none"/>
    </fill>
    <fill>
      <patternFill patternType="gray125"/>
    </fill>
    <fill>
      <patternFill patternType="solid">
        <fgColor rgb="FFEA9999"/>
        <bgColor rgb="FFEA9999"/>
      </patternFill>
    </fill>
    <fill>
      <patternFill patternType="solid">
        <fgColor rgb="FFB6D7A8"/>
        <bgColor rgb="FFB6D7A8"/>
      </patternFill>
    </fill>
    <fill>
      <patternFill patternType="solid">
        <fgColor rgb="FFEFEFEF"/>
        <bgColor rgb="FFEFEFEF"/>
      </patternFill>
    </fill>
    <fill>
      <patternFill patternType="solid">
        <fgColor rgb="FFFFFF00"/>
        <bgColor rgb="FFFFF2CC"/>
      </patternFill>
    </fill>
    <fill>
      <patternFill patternType="solid">
        <fgColor theme="9" tint="0.79998168889431442"/>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applyFont="1" applyAlignment="1"/>
    <xf numFmtId="0" fontId="2" fillId="0" borderId="0" xfId="0" applyFont="1" applyAlignment="1">
      <alignment wrapText="1"/>
    </xf>
    <xf numFmtId="0" fontId="1" fillId="0" borderId="0" xfId="0" applyFont="1" applyAlignment="1">
      <alignment wrapText="1"/>
    </xf>
    <xf numFmtId="164" fontId="3" fillId="0" borderId="0" xfId="0" applyNumberFormat="1" applyFont="1" applyAlignment="1"/>
    <xf numFmtId="0" fontId="3" fillId="0" borderId="0" xfId="0" applyFont="1" applyAlignment="1"/>
    <xf numFmtId="0" fontId="2" fillId="0" borderId="0" xfId="0" applyFont="1" applyAlignment="1"/>
    <xf numFmtId="164" fontId="3" fillId="0" borderId="0" xfId="0" applyNumberFormat="1" applyFont="1"/>
    <xf numFmtId="0" fontId="3" fillId="0" borderId="0" xfId="0" applyFont="1" applyAlignment="1">
      <alignment wrapText="1"/>
    </xf>
    <xf numFmtId="0" fontId="4" fillId="0" borderId="0" xfId="0" applyFont="1" applyAlignment="1"/>
    <xf numFmtId="164" fontId="3" fillId="4" borderId="1" xfId="0" applyNumberFormat="1" applyFont="1" applyFill="1" applyBorder="1"/>
    <xf numFmtId="0" fontId="5" fillId="0" borderId="0" xfId="0" applyFont="1" applyAlignment="1"/>
    <xf numFmtId="165" fontId="4" fillId="0" borderId="0" xfId="0" applyNumberFormat="1" applyFont="1" applyAlignment="1"/>
    <xf numFmtId="0" fontId="7" fillId="0" borderId="0" xfId="0" applyFont="1" applyAlignment="1"/>
    <xf numFmtId="49" fontId="4" fillId="0" borderId="0" xfId="0" applyNumberFormat="1" applyFont="1" applyAlignment="1">
      <alignment horizontal="right"/>
    </xf>
    <xf numFmtId="0" fontId="6" fillId="4" borderId="1" xfId="0" applyFont="1" applyFill="1" applyBorder="1"/>
    <xf numFmtId="0" fontId="3" fillId="0" borderId="0" xfId="0" applyFont="1" applyAlignment="1">
      <alignment horizontal="right"/>
    </xf>
    <xf numFmtId="0" fontId="3" fillId="4" borderId="1" xfId="0" applyFont="1" applyFill="1" applyBorder="1" applyAlignment="1"/>
    <xf numFmtId="0" fontId="6" fillId="0" borderId="0" xfId="0" applyFont="1" applyAlignment="1">
      <alignment horizontal="right"/>
    </xf>
    <xf numFmtId="1" fontId="3" fillId="0" borderId="0" xfId="0" applyNumberFormat="1" applyFont="1"/>
    <xf numFmtId="0" fontId="3" fillId="4" borderId="1" xfId="0" applyFont="1" applyFill="1" applyBorder="1"/>
    <xf numFmtId="49" fontId="3" fillId="4" borderId="1" xfId="0" applyNumberFormat="1" applyFont="1" applyFill="1" applyBorder="1" applyAlignment="1">
      <alignment horizontal="right"/>
    </xf>
    <xf numFmtId="49" fontId="8" fillId="4" borderId="1" xfId="0" applyNumberFormat="1" applyFont="1" applyFill="1" applyBorder="1" applyAlignment="1">
      <alignment horizontal="right"/>
    </xf>
    <xf numFmtId="1" fontId="3" fillId="4" borderId="1" xfId="0" applyNumberFormat="1" applyFont="1" applyFill="1" applyBorder="1"/>
    <xf numFmtId="0" fontId="8" fillId="4" borderId="1" xfId="0" applyFont="1" applyFill="1" applyBorder="1" applyAlignment="1"/>
    <xf numFmtId="0" fontId="8" fillId="4" borderId="1" xfId="0" applyFont="1" applyFill="1" applyBorder="1"/>
    <xf numFmtId="0" fontId="9" fillId="0" borderId="0" xfId="0" applyFont="1" applyAlignment="1">
      <alignment horizontal="right"/>
    </xf>
    <xf numFmtId="0" fontId="4" fillId="4" borderId="1" xfId="0" applyFont="1" applyFill="1" applyBorder="1"/>
    <xf numFmtId="1" fontId="3" fillId="4" borderId="1" xfId="0" applyNumberFormat="1" applyFont="1" applyFill="1" applyBorder="1" applyAlignment="1"/>
    <xf numFmtId="0" fontId="10" fillId="0" borderId="0" xfId="0" applyFont="1" applyAlignment="1">
      <alignment horizontal="center"/>
    </xf>
    <xf numFmtId="0" fontId="10" fillId="0" borderId="2" xfId="0" applyFont="1" applyBorder="1" applyAlignment="1">
      <alignment horizontal="center"/>
    </xf>
    <xf numFmtId="166" fontId="0" fillId="0" borderId="0" xfId="0" applyNumberFormat="1" applyFont="1" applyAlignment="1"/>
    <xf numFmtId="166" fontId="3" fillId="0" borderId="0" xfId="0" applyNumberFormat="1" applyFont="1"/>
    <xf numFmtId="166" fontId="3" fillId="3" borderId="1" xfId="0" applyNumberFormat="1" applyFont="1" applyFill="1" applyBorder="1" applyAlignment="1"/>
    <xf numFmtId="166" fontId="3" fillId="2" borderId="1" xfId="0" applyNumberFormat="1" applyFont="1" applyFill="1" applyBorder="1" applyAlignment="1"/>
    <xf numFmtId="166" fontId="3" fillId="2" borderId="1" xfId="0" applyNumberFormat="1" applyFont="1" applyFill="1" applyBorder="1"/>
    <xf numFmtId="166" fontId="3" fillId="4" borderId="1" xfId="0" applyNumberFormat="1" applyFont="1" applyFill="1" applyBorder="1"/>
    <xf numFmtId="166" fontId="8" fillId="4" borderId="1" xfId="0" applyNumberFormat="1" applyFont="1" applyFill="1" applyBorder="1"/>
    <xf numFmtId="167" fontId="3" fillId="4" borderId="1" xfId="0" applyNumberFormat="1" applyFont="1" applyFill="1" applyBorder="1"/>
    <xf numFmtId="167" fontId="8" fillId="4" borderId="1" xfId="0" applyNumberFormat="1" applyFont="1" applyFill="1" applyBorder="1"/>
    <xf numFmtId="0" fontId="12" fillId="0" borderId="0" xfId="0" applyFont="1" applyAlignment="1"/>
    <xf numFmtId="0" fontId="13" fillId="0" borderId="0" xfId="0" applyFont="1" applyAlignment="1">
      <alignment horizontal="left" vertical="center" wrapText="1"/>
    </xf>
    <xf numFmtId="166" fontId="3" fillId="5" borderId="1" xfId="0" applyNumberFormat="1" applyFont="1" applyFill="1" applyBorder="1" applyAlignment="1"/>
    <xf numFmtId="1" fontId="3" fillId="5" borderId="1" xfId="0" applyNumberFormat="1" applyFont="1" applyFill="1" applyBorder="1" applyAlignment="1"/>
    <xf numFmtId="166" fontId="2" fillId="5" borderId="1" xfId="0" applyNumberFormat="1" applyFont="1" applyFill="1" applyBorder="1" applyAlignment="1"/>
    <xf numFmtId="0" fontId="3" fillId="5" borderId="1" xfId="0" applyFont="1" applyFill="1" applyBorder="1" applyAlignment="1"/>
    <xf numFmtId="1" fontId="2" fillId="5" borderId="1" xfId="0" applyNumberFormat="1" applyFont="1" applyFill="1" applyBorder="1" applyAlignment="1"/>
    <xf numFmtId="0" fontId="14" fillId="0" borderId="0" xfId="0" applyFont="1" applyAlignment="1">
      <alignment wrapText="1"/>
    </xf>
    <xf numFmtId="0" fontId="13" fillId="0" borderId="0" xfId="0" applyFont="1" applyAlignment="1"/>
    <xf numFmtId="0" fontId="16" fillId="0" borderId="0" xfId="0" applyFont="1" applyAlignment="1"/>
    <xf numFmtId="0" fontId="16" fillId="0" borderId="0" xfId="0" applyFont="1" applyAlignment="1">
      <alignment horizontal="right"/>
    </xf>
    <xf numFmtId="0" fontId="11" fillId="6" borderId="3"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0" fillId="0" borderId="0" xfId="0" applyFont="1" applyBorder="1" applyAlignment="1">
      <alignment horizontal="center"/>
    </xf>
    <xf numFmtId="0" fontId="14" fillId="6" borderId="3"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chartsheet" Target="chartsheets/sheet1.xml"/><Relationship Id="rId15" Type="http://schemas.openxmlformats.org/officeDocument/2006/relationships/chartsheet" Target="chartsheets/sheet6.xml"/><Relationship Id="rId10" Type="http://schemas.openxmlformats.org/officeDocument/2006/relationships/worksheet" Target="worksheets/sheet7.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Early adopters</a:t>
            </a:r>
          </a:p>
        </c:rich>
      </c:tx>
      <c:overlay val="0"/>
    </c:title>
    <c:autoTitleDeleted val="0"/>
    <c:plotArea>
      <c:layout/>
      <c:barChart>
        <c:barDir val="col"/>
        <c:grouping val="clustered"/>
        <c:varyColors val="1"/>
        <c:ser>
          <c:idx val="0"/>
          <c:order val="0"/>
          <c:tx>
            <c:strRef>
              <c:f>'Early adopters 1 data'!$B$28</c:f>
              <c:strCache>
                <c:ptCount val="1"/>
                <c:pt idx="0">
                  <c:v>Yearly revenue</c:v>
                </c:pt>
              </c:strCache>
            </c:strRef>
          </c:tx>
          <c:spPr>
            <a:solidFill>
              <a:srgbClr val="4285F4"/>
            </a:solidFill>
          </c:spPr>
          <c:invertIfNegative val="1"/>
          <c:dPt>
            <c:idx val="1"/>
            <c:invertIfNegative val="1"/>
            <c:bubble3D val="0"/>
            <c:extLst>
              <c:ext xmlns:c16="http://schemas.microsoft.com/office/drawing/2014/chart" uri="{C3380CC4-5D6E-409C-BE32-E72D297353CC}">
                <c16:uniqueId val="{00000000-D6BA-49E9-A99F-7130365BB9E9}"/>
              </c:ext>
            </c:extLst>
          </c:dPt>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1 data'!$D$27,'Early adopters 1 data'!$F$27,'Early adopters 1 data'!$H$27)</c:f>
              <c:strCache>
                <c:ptCount val="3"/>
                <c:pt idx="0">
                  <c:v>6-12</c:v>
                </c:pt>
                <c:pt idx="1">
                  <c:v>12-24</c:v>
                </c:pt>
                <c:pt idx="2">
                  <c:v>24-36</c:v>
                </c:pt>
              </c:strCache>
            </c:strRef>
          </c:cat>
          <c:val>
            <c:numRef>
              <c:f>('Early adopters 1 data'!$D$28,'Early adopters 1 data'!$F$28,'Early adopters 1 data'!$H$28)</c:f>
              <c:numCache>
                <c:formatCode>"£"#,##0.00</c:formatCode>
                <c:ptCount val="3"/>
                <c:pt idx="0">
                  <c:v>32500</c:v>
                </c:pt>
                <c:pt idx="1">
                  <c:v>47500</c:v>
                </c:pt>
                <c:pt idx="2">
                  <c:v>52500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6BA-49E9-A99F-7130365BB9E9}"/>
            </c:ext>
          </c:extLst>
        </c:ser>
        <c:ser>
          <c:idx val="1"/>
          <c:order val="1"/>
          <c:tx>
            <c:strRef>
              <c:f>'Early adopters 1 data'!$B$29</c:f>
              <c:strCache>
                <c:ptCount val="1"/>
                <c:pt idx="0">
                  <c:v>Target yearly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1 data'!$D$27,'Early adopters 1 data'!$F$27,'Early adopters 1 data'!$H$27)</c:f>
              <c:strCache>
                <c:ptCount val="3"/>
                <c:pt idx="0">
                  <c:v>6-12</c:v>
                </c:pt>
                <c:pt idx="1">
                  <c:v>12-24</c:v>
                </c:pt>
                <c:pt idx="2">
                  <c:v>24-36</c:v>
                </c:pt>
              </c:strCache>
            </c:strRef>
          </c:cat>
          <c:val>
            <c:numRef>
              <c:f>('Early adopters 1 data'!$D$29,'Early adopters 1 data'!$F$29,'Early adopters 1 data'!$H$29)</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D6BA-49E9-A99F-7130365BB9E9}"/>
            </c:ext>
          </c:extLst>
        </c:ser>
        <c:dLbls>
          <c:showLegendKey val="0"/>
          <c:showVal val="0"/>
          <c:showCatName val="0"/>
          <c:showSerName val="0"/>
          <c:showPercent val="0"/>
          <c:showBubbleSize val="0"/>
        </c:dLbls>
        <c:gapWidth val="150"/>
        <c:axId val="665044879"/>
        <c:axId val="1097223478"/>
      </c:barChart>
      <c:lineChart>
        <c:grouping val="standard"/>
        <c:varyColors val="1"/>
        <c:ser>
          <c:idx val="2"/>
          <c:order val="2"/>
          <c:tx>
            <c:strRef>
              <c:f>'Early adopters 1 data'!$B$30</c:f>
              <c:strCache>
                <c:ptCount val="1"/>
                <c:pt idx="0">
                  <c:v>No. of books funded per year</c:v>
                </c:pt>
              </c:strCache>
            </c:strRef>
          </c:tx>
          <c:marker>
            <c:symbol val="circle"/>
            <c:size val="10"/>
            <c:spPr>
              <a:solidFill>
                <a:srgbClr val="FF0000"/>
              </a:solidFill>
              <a:ln cmpd="sng">
                <a:solidFill>
                  <a:srgbClr val="FF0000"/>
                </a:solidFill>
              </a:ln>
            </c:spPr>
          </c:marker>
          <c:dPt>
            <c:idx val="1"/>
            <c:marker>
              <c:symbol val="none"/>
            </c:marker>
            <c:bubble3D val="0"/>
            <c:extLst>
              <c:ext xmlns:c16="http://schemas.microsoft.com/office/drawing/2014/chart" uri="{C3380CC4-5D6E-409C-BE32-E72D297353CC}">
                <c16:uniqueId val="{00000003-D6BA-49E9-A99F-7130365BB9E9}"/>
              </c:ext>
            </c:extLst>
          </c:dPt>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1 data'!$D$27,'Early adopters 1 data'!$F$27,'Early adopters 1 data'!$H$27)</c:f>
              <c:strCache>
                <c:ptCount val="3"/>
                <c:pt idx="0">
                  <c:v>6-12</c:v>
                </c:pt>
                <c:pt idx="1">
                  <c:v>12-24</c:v>
                </c:pt>
                <c:pt idx="2">
                  <c:v>24-36</c:v>
                </c:pt>
              </c:strCache>
            </c:strRef>
          </c:cat>
          <c:val>
            <c:numRef>
              <c:f>('Early adopters 1 data'!$D$30,'Early adopters 1 data'!$F$30,'Early adopters 1 data'!$H$30)</c:f>
              <c:numCache>
                <c:formatCode>0.0</c:formatCode>
                <c:ptCount val="3"/>
                <c:pt idx="0">
                  <c:v>5.3704213715229967</c:v>
                </c:pt>
                <c:pt idx="1">
                  <c:v>7.8490773891489951</c:v>
                </c:pt>
                <c:pt idx="2">
                  <c:v>8.6752960616909949</c:v>
                </c:pt>
              </c:numCache>
            </c:numRef>
          </c:val>
          <c:smooth val="0"/>
          <c:extLst>
            <c:ext xmlns:c16="http://schemas.microsoft.com/office/drawing/2014/chart" uri="{C3380CC4-5D6E-409C-BE32-E72D297353CC}">
              <c16:uniqueId val="{00000004-D6BA-49E9-A99F-7130365BB9E9}"/>
            </c:ext>
          </c:extLst>
        </c:ser>
        <c:ser>
          <c:idx val="3"/>
          <c:order val="3"/>
          <c:tx>
            <c:strRef>
              <c:f>'Early adopters 1 data'!$B$31</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1 data'!$D$27,'Early adopters 1 data'!$F$27,'Early adopters 1 data'!$H$27)</c:f>
              <c:strCache>
                <c:ptCount val="3"/>
                <c:pt idx="0">
                  <c:v>6-12</c:v>
                </c:pt>
                <c:pt idx="1">
                  <c:v>12-24</c:v>
                </c:pt>
                <c:pt idx="2">
                  <c:v>24-36</c:v>
                </c:pt>
              </c:strCache>
            </c:strRef>
          </c:cat>
          <c:val>
            <c:numRef>
              <c:f>('Early adopters 1 data'!$D$31,'Early adopters 1 data'!$F$31,'Early adopters 1 data'!$H$31)</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5-D6BA-49E9-A99F-7130365BB9E9}"/>
            </c:ext>
          </c:extLst>
        </c:ser>
        <c:dLbls>
          <c:showLegendKey val="0"/>
          <c:showVal val="0"/>
          <c:showCatName val="0"/>
          <c:showSerName val="0"/>
          <c:showPercent val="0"/>
          <c:showBubbleSize val="0"/>
        </c:dLbls>
        <c:marker val="1"/>
        <c:smooth val="0"/>
        <c:axId val="1157276777"/>
        <c:axId val="437333632"/>
      </c:lineChart>
      <c:catAx>
        <c:axId val="665044879"/>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097223478"/>
        <c:crosses val="autoZero"/>
        <c:auto val="1"/>
        <c:lblAlgn val="ctr"/>
        <c:lblOffset val="100"/>
        <c:noMultiLvlLbl val="1"/>
      </c:catAx>
      <c:valAx>
        <c:axId val="10972234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665044879"/>
        <c:crosses val="autoZero"/>
        <c:crossBetween val="between"/>
      </c:valAx>
      <c:catAx>
        <c:axId val="1157276777"/>
        <c:scaling>
          <c:orientation val="minMax"/>
        </c:scaling>
        <c:delete val="1"/>
        <c:axPos val="b"/>
        <c:numFmt formatCode="General" sourceLinked="1"/>
        <c:majorTickMark val="none"/>
        <c:minorTickMark val="none"/>
        <c:tickLblPos val="nextTo"/>
        <c:crossAx val="437333632"/>
        <c:crosses val="autoZero"/>
        <c:auto val="1"/>
        <c:lblAlgn val="ctr"/>
        <c:lblOffset val="100"/>
        <c:noMultiLvlLbl val="1"/>
      </c:catAx>
      <c:valAx>
        <c:axId val="437333632"/>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157276777"/>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Early adopter low take up projection</a:t>
            </a:r>
          </a:p>
        </c:rich>
      </c:tx>
      <c:overlay val="0"/>
    </c:title>
    <c:autoTitleDeleted val="0"/>
    <c:plotArea>
      <c:layout/>
      <c:barChart>
        <c:barDir val="col"/>
        <c:grouping val="clustered"/>
        <c:varyColors val="1"/>
        <c:ser>
          <c:idx val="0"/>
          <c:order val="0"/>
          <c:tx>
            <c:strRef>
              <c:f>'Early adopters 2 data'!$A$25</c:f>
              <c:strCache>
                <c:ptCount val="1"/>
                <c:pt idx="0">
                  <c:v>Yearly revenue</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2 data'!$C$24,'Early adopters 2 data'!$E$24,'Early adopters 2 data'!$G$24)</c:f>
              <c:strCache>
                <c:ptCount val="3"/>
                <c:pt idx="0">
                  <c:v>6-12</c:v>
                </c:pt>
                <c:pt idx="1">
                  <c:v>12-24</c:v>
                </c:pt>
                <c:pt idx="2">
                  <c:v>24-36</c:v>
                </c:pt>
              </c:strCache>
            </c:strRef>
          </c:cat>
          <c:val>
            <c:numRef>
              <c:f>('Early adopters 2 data'!$C$25,'Early adopters 2 data'!$E$25,'Early adopters 2 data'!$G$25)</c:f>
              <c:numCache>
                <c:formatCode>"£"#,##0.00</c:formatCode>
                <c:ptCount val="3"/>
                <c:pt idx="0">
                  <c:v>16250</c:v>
                </c:pt>
                <c:pt idx="1">
                  <c:v>20000</c:v>
                </c:pt>
                <c:pt idx="2">
                  <c:v>20000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78B-4364-BA0E-6C6E8149A50A}"/>
            </c:ext>
          </c:extLst>
        </c:ser>
        <c:ser>
          <c:idx val="1"/>
          <c:order val="1"/>
          <c:tx>
            <c:strRef>
              <c:f>'Early adopters 2 data'!$A$26</c:f>
              <c:strCache>
                <c:ptCount val="1"/>
                <c:pt idx="0">
                  <c:v>Target yearly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2 data'!$C$24,'Early adopters 2 data'!$E$24,'Early adopters 2 data'!$G$24)</c:f>
              <c:strCache>
                <c:ptCount val="3"/>
                <c:pt idx="0">
                  <c:v>6-12</c:v>
                </c:pt>
                <c:pt idx="1">
                  <c:v>12-24</c:v>
                </c:pt>
                <c:pt idx="2">
                  <c:v>24-36</c:v>
                </c:pt>
              </c:strCache>
            </c:strRef>
          </c:cat>
          <c:val>
            <c:numRef>
              <c:f>('Early adopters 2 data'!$C$26,'Early adopters 2 data'!$E$26,'Early adopters 2 data'!$G$26)</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78B-4364-BA0E-6C6E8149A50A}"/>
            </c:ext>
          </c:extLst>
        </c:ser>
        <c:dLbls>
          <c:showLegendKey val="0"/>
          <c:showVal val="0"/>
          <c:showCatName val="0"/>
          <c:showSerName val="0"/>
          <c:showPercent val="0"/>
          <c:showBubbleSize val="0"/>
        </c:dLbls>
        <c:gapWidth val="150"/>
        <c:axId val="281999417"/>
        <c:axId val="327426174"/>
      </c:barChart>
      <c:lineChart>
        <c:grouping val="standard"/>
        <c:varyColors val="1"/>
        <c:ser>
          <c:idx val="2"/>
          <c:order val="2"/>
          <c:tx>
            <c:strRef>
              <c:f>'Early adopters 2 data'!$A$27</c:f>
              <c:strCache>
                <c:ptCount val="1"/>
                <c:pt idx="0">
                  <c:v>No. of books funded per year</c:v>
                </c:pt>
              </c:strCache>
            </c:strRef>
          </c:tx>
          <c:marker>
            <c:symbol val="circle"/>
            <c:size val="10"/>
            <c:spPr>
              <a:solidFill>
                <a:schemeClr val="accent2"/>
              </a:solidFill>
              <a:ln cmpd="sng">
                <a:solidFill>
                  <a:schemeClr val="accent2"/>
                </a:solidFill>
              </a:ln>
            </c:spPr>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2 data'!$C$24,'Early adopters 2 data'!$E$24,'Early adopters 2 data'!$G$24)</c:f>
              <c:strCache>
                <c:ptCount val="3"/>
                <c:pt idx="0">
                  <c:v>6-12</c:v>
                </c:pt>
                <c:pt idx="1">
                  <c:v>12-24</c:v>
                </c:pt>
                <c:pt idx="2">
                  <c:v>24-36</c:v>
                </c:pt>
              </c:strCache>
            </c:strRef>
          </c:cat>
          <c:val>
            <c:numRef>
              <c:f>('Early adopters 2 data'!$C$27,'Early adopters 2 data'!$E$27,'Early adopters 2 data'!$G$27)</c:f>
              <c:numCache>
                <c:formatCode>0.0</c:formatCode>
                <c:ptCount val="3"/>
                <c:pt idx="0">
                  <c:v>2.6852106857614984</c:v>
                </c:pt>
                <c:pt idx="1">
                  <c:v>3.3048746901679982</c:v>
                </c:pt>
                <c:pt idx="2">
                  <c:v>3.3048746901679982</c:v>
                </c:pt>
              </c:numCache>
            </c:numRef>
          </c:val>
          <c:smooth val="0"/>
          <c:extLst>
            <c:ext xmlns:c16="http://schemas.microsoft.com/office/drawing/2014/chart" uri="{C3380CC4-5D6E-409C-BE32-E72D297353CC}">
              <c16:uniqueId val="{00000002-878B-4364-BA0E-6C6E8149A50A}"/>
            </c:ext>
          </c:extLst>
        </c:ser>
        <c:ser>
          <c:idx val="3"/>
          <c:order val="3"/>
          <c:tx>
            <c:strRef>
              <c:f>'Early adopters 2 data'!$A$28</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('Early adopters 2 data'!$C$24,'Early adopters 2 data'!$E$24,'Early adopters 2 data'!$G$24)</c:f>
              <c:strCache>
                <c:ptCount val="3"/>
                <c:pt idx="0">
                  <c:v>6-12</c:v>
                </c:pt>
                <c:pt idx="1">
                  <c:v>12-24</c:v>
                </c:pt>
                <c:pt idx="2">
                  <c:v>24-36</c:v>
                </c:pt>
              </c:strCache>
            </c:strRef>
          </c:cat>
          <c:val>
            <c:numRef>
              <c:f>('Early adopters 2 data'!$C$28,'Early adopters 2 data'!$E$28,'Early adopters 2 data'!$G$28)</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3-878B-4364-BA0E-6C6E8149A50A}"/>
            </c:ext>
          </c:extLst>
        </c:ser>
        <c:dLbls>
          <c:showLegendKey val="0"/>
          <c:showVal val="0"/>
          <c:showCatName val="0"/>
          <c:showSerName val="0"/>
          <c:showPercent val="0"/>
          <c:showBubbleSize val="0"/>
        </c:dLbls>
        <c:marker val="1"/>
        <c:smooth val="0"/>
        <c:axId val="1869988161"/>
        <c:axId val="138332277"/>
      </c:lineChart>
      <c:catAx>
        <c:axId val="281999417"/>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27426174"/>
        <c:crosses val="autoZero"/>
        <c:auto val="1"/>
        <c:lblAlgn val="ctr"/>
        <c:lblOffset val="100"/>
        <c:noMultiLvlLbl val="1"/>
      </c:catAx>
      <c:valAx>
        <c:axId val="3274261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281999417"/>
        <c:crosses val="autoZero"/>
        <c:crossBetween val="between"/>
      </c:valAx>
      <c:catAx>
        <c:axId val="1869988161"/>
        <c:scaling>
          <c:orientation val="minMax"/>
        </c:scaling>
        <c:delete val="1"/>
        <c:axPos val="b"/>
        <c:numFmt formatCode="General" sourceLinked="1"/>
        <c:majorTickMark val="none"/>
        <c:minorTickMark val="none"/>
        <c:tickLblPos val="nextTo"/>
        <c:crossAx val="138332277"/>
        <c:crosses val="autoZero"/>
        <c:auto val="1"/>
        <c:lblAlgn val="ctr"/>
        <c:lblOffset val="100"/>
        <c:noMultiLvlLbl val="1"/>
      </c:catAx>
      <c:valAx>
        <c:axId val="138332277"/>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869988161"/>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Slow steady take up projection</a:t>
            </a:r>
          </a:p>
        </c:rich>
      </c:tx>
      <c:overlay val="0"/>
    </c:title>
    <c:autoTitleDeleted val="0"/>
    <c:plotArea>
      <c:layout/>
      <c:barChart>
        <c:barDir val="col"/>
        <c:grouping val="clustered"/>
        <c:varyColors val="1"/>
        <c:ser>
          <c:idx val="0"/>
          <c:order val="0"/>
          <c:tx>
            <c:strRef>
              <c:f>'Slow steady take up data'!$A$25</c:f>
              <c:strCache>
                <c:ptCount val="1"/>
                <c:pt idx="0">
                  <c:v>Yearly revenue</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('Slow steady take up data'!$C$24,'Slow steady take up data'!$E$24,'Slow steady take up data'!$G$24)</c:f>
              <c:strCache>
                <c:ptCount val="3"/>
                <c:pt idx="0">
                  <c:v>6-12</c:v>
                </c:pt>
                <c:pt idx="1">
                  <c:v>12-24</c:v>
                </c:pt>
                <c:pt idx="2">
                  <c:v>24-36</c:v>
                </c:pt>
              </c:strCache>
            </c:strRef>
          </c:cat>
          <c:val>
            <c:numRef>
              <c:f>('Slow steady take up data'!$C$25,'Slow steady take up data'!$E$25,'Slow steady take up data'!$G$25)</c:f>
              <c:numCache>
                <c:formatCode>"£"#,##0.00</c:formatCode>
                <c:ptCount val="3"/>
                <c:pt idx="0">
                  <c:v>7500</c:v>
                </c:pt>
                <c:pt idx="1">
                  <c:v>15000</c:v>
                </c:pt>
                <c:pt idx="2">
                  <c:v>22500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CC8-4186-910B-21DB0F613817}"/>
            </c:ext>
          </c:extLst>
        </c:ser>
        <c:ser>
          <c:idx val="1"/>
          <c:order val="1"/>
          <c:tx>
            <c:strRef>
              <c:f>'Slow steady take up data'!$A$26</c:f>
              <c:strCache>
                <c:ptCount val="1"/>
                <c:pt idx="0">
                  <c:v>Target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('Slow steady take up data'!$C$24,'Slow steady take up data'!$E$24,'Slow steady take up data'!$G$24)</c:f>
              <c:strCache>
                <c:ptCount val="3"/>
                <c:pt idx="0">
                  <c:v>6-12</c:v>
                </c:pt>
                <c:pt idx="1">
                  <c:v>12-24</c:v>
                </c:pt>
                <c:pt idx="2">
                  <c:v>24-36</c:v>
                </c:pt>
              </c:strCache>
            </c:strRef>
          </c:cat>
          <c:val>
            <c:numRef>
              <c:f>('Slow steady take up data'!$C$26,'Slow steady take up data'!$E$26,'Slow steady take up data'!$G$26)</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0CC8-4186-910B-21DB0F613817}"/>
            </c:ext>
          </c:extLst>
        </c:ser>
        <c:dLbls>
          <c:showLegendKey val="0"/>
          <c:showVal val="0"/>
          <c:showCatName val="0"/>
          <c:showSerName val="0"/>
          <c:showPercent val="0"/>
          <c:showBubbleSize val="0"/>
        </c:dLbls>
        <c:gapWidth val="150"/>
        <c:axId val="725853223"/>
        <c:axId val="231547034"/>
      </c:barChart>
      <c:lineChart>
        <c:grouping val="standard"/>
        <c:varyColors val="1"/>
        <c:ser>
          <c:idx val="2"/>
          <c:order val="2"/>
          <c:tx>
            <c:strRef>
              <c:f>'Slow steady take up data'!$A$27</c:f>
              <c:strCache>
                <c:ptCount val="1"/>
                <c:pt idx="0">
                  <c:v>No. of books funded per year</c:v>
                </c:pt>
              </c:strCache>
            </c:strRef>
          </c:tx>
          <c:marker>
            <c:symbol val="circle"/>
            <c:size val="10"/>
            <c:spPr>
              <a:solidFill>
                <a:schemeClr val="accent2"/>
              </a:solidFill>
              <a:ln cmpd="sng">
                <a:solidFill>
                  <a:schemeClr val="accent2"/>
                </a:solidFill>
              </a:ln>
            </c:spPr>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('Slow steady take up data'!$C$24,'Slow steady take up data'!$E$24,'Slow steady take up data'!$G$24)</c:f>
              <c:strCache>
                <c:ptCount val="3"/>
                <c:pt idx="0">
                  <c:v>6-12</c:v>
                </c:pt>
                <c:pt idx="1">
                  <c:v>12-24</c:v>
                </c:pt>
                <c:pt idx="2">
                  <c:v>24-36</c:v>
                </c:pt>
              </c:strCache>
            </c:strRef>
          </c:cat>
          <c:val>
            <c:numRef>
              <c:f>('Slow steady take up data'!$C$27,'Slow steady take up data'!$E$27,'Slow steady take up data'!$G$27)</c:f>
              <c:numCache>
                <c:formatCode>0.0</c:formatCode>
                <c:ptCount val="3"/>
                <c:pt idx="0">
                  <c:v>1.2393280088129992</c:v>
                </c:pt>
                <c:pt idx="1">
                  <c:v>2.4786560176259984</c:v>
                </c:pt>
                <c:pt idx="2">
                  <c:v>3.7179840264389981</c:v>
                </c:pt>
              </c:numCache>
            </c:numRef>
          </c:val>
          <c:smooth val="0"/>
          <c:extLst>
            <c:ext xmlns:c16="http://schemas.microsoft.com/office/drawing/2014/chart" uri="{C3380CC4-5D6E-409C-BE32-E72D297353CC}">
              <c16:uniqueId val="{00000002-0CC8-4186-910B-21DB0F613817}"/>
            </c:ext>
          </c:extLst>
        </c:ser>
        <c:ser>
          <c:idx val="3"/>
          <c:order val="3"/>
          <c:tx>
            <c:strRef>
              <c:f>'Slow steady take up data'!$A$28</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('Slow steady take up data'!$C$24,'Slow steady take up data'!$E$24,'Slow steady take up data'!$G$24)</c:f>
              <c:strCache>
                <c:ptCount val="3"/>
                <c:pt idx="0">
                  <c:v>6-12</c:v>
                </c:pt>
                <c:pt idx="1">
                  <c:v>12-24</c:v>
                </c:pt>
                <c:pt idx="2">
                  <c:v>24-36</c:v>
                </c:pt>
              </c:strCache>
            </c:strRef>
          </c:cat>
          <c:val>
            <c:numRef>
              <c:f>('Slow steady take up data'!$C$28,'Slow steady take up data'!$E$28,'Slow steady take up data'!$G$28)</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3-0CC8-4186-910B-21DB0F613817}"/>
            </c:ext>
          </c:extLst>
        </c:ser>
        <c:dLbls>
          <c:showLegendKey val="0"/>
          <c:showVal val="0"/>
          <c:showCatName val="0"/>
          <c:showSerName val="0"/>
          <c:showPercent val="0"/>
          <c:showBubbleSize val="0"/>
        </c:dLbls>
        <c:marker val="1"/>
        <c:smooth val="0"/>
        <c:axId val="638274172"/>
        <c:axId val="1158389192"/>
      </c:lineChart>
      <c:catAx>
        <c:axId val="725853223"/>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31547034"/>
        <c:crosses val="autoZero"/>
        <c:auto val="1"/>
        <c:lblAlgn val="ctr"/>
        <c:lblOffset val="100"/>
        <c:noMultiLvlLbl val="1"/>
      </c:catAx>
      <c:valAx>
        <c:axId val="2315470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725853223"/>
        <c:crosses val="autoZero"/>
        <c:crossBetween val="between"/>
      </c:valAx>
      <c:catAx>
        <c:axId val="638274172"/>
        <c:scaling>
          <c:orientation val="minMax"/>
        </c:scaling>
        <c:delete val="1"/>
        <c:axPos val="b"/>
        <c:numFmt formatCode="General" sourceLinked="1"/>
        <c:majorTickMark val="none"/>
        <c:minorTickMark val="none"/>
        <c:tickLblPos val="nextTo"/>
        <c:crossAx val="1158389192"/>
        <c:crosses val="autoZero"/>
        <c:auto val="1"/>
        <c:lblAlgn val="ctr"/>
        <c:lblOffset val="100"/>
        <c:noMultiLvlLbl val="1"/>
      </c:catAx>
      <c:valAx>
        <c:axId val="1158389192"/>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638274172"/>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Low tier take up projection</a:t>
            </a:r>
          </a:p>
        </c:rich>
      </c:tx>
      <c:overlay val="0"/>
    </c:title>
    <c:autoTitleDeleted val="0"/>
    <c:plotArea>
      <c:layout/>
      <c:barChart>
        <c:barDir val="col"/>
        <c:grouping val="clustered"/>
        <c:varyColors val="1"/>
        <c:ser>
          <c:idx val="0"/>
          <c:order val="0"/>
          <c:tx>
            <c:strRef>
              <c:f>'Low tier take up data'!$A$25</c:f>
              <c:strCache>
                <c:ptCount val="1"/>
                <c:pt idx="0">
                  <c:v>Yearly revenue</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('Low tier take up data'!$C$24,'Low tier take up data'!$E$24,'Low tier take up data'!$G$24)</c:f>
              <c:strCache>
                <c:ptCount val="3"/>
                <c:pt idx="0">
                  <c:v>6-12</c:v>
                </c:pt>
                <c:pt idx="1">
                  <c:v>12-24</c:v>
                </c:pt>
                <c:pt idx="2">
                  <c:v>24-36</c:v>
                </c:pt>
              </c:strCache>
            </c:strRef>
          </c:cat>
          <c:val>
            <c:numRef>
              <c:f>('Low tier take up data'!$C$25,'Low tier take up data'!$E$25,'Low tier take up data'!$G$25)</c:f>
              <c:numCache>
                <c:formatCode>"£"#,##0.00</c:formatCode>
                <c:ptCount val="3"/>
                <c:pt idx="0">
                  <c:v>8250</c:v>
                </c:pt>
                <c:pt idx="1">
                  <c:v>13500</c:v>
                </c:pt>
                <c:pt idx="2">
                  <c:v>15300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260-485F-A30C-75833D9B2951}"/>
            </c:ext>
          </c:extLst>
        </c:ser>
        <c:ser>
          <c:idx val="1"/>
          <c:order val="1"/>
          <c:tx>
            <c:strRef>
              <c:f>'Low tier take up data'!$A$26</c:f>
              <c:strCache>
                <c:ptCount val="1"/>
                <c:pt idx="0">
                  <c:v>Target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('Low tier take up data'!$C$24,'Low tier take up data'!$E$24,'Low tier take up data'!$G$24)</c:f>
              <c:strCache>
                <c:ptCount val="3"/>
                <c:pt idx="0">
                  <c:v>6-12</c:v>
                </c:pt>
                <c:pt idx="1">
                  <c:v>12-24</c:v>
                </c:pt>
                <c:pt idx="2">
                  <c:v>24-36</c:v>
                </c:pt>
              </c:strCache>
            </c:strRef>
          </c:cat>
          <c:val>
            <c:numRef>
              <c:f>('Low tier take up data'!$C$26,'Low tier take up data'!$E$26,'Low tier take up data'!$G$26)</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260-485F-A30C-75833D9B2951}"/>
            </c:ext>
          </c:extLst>
        </c:ser>
        <c:dLbls>
          <c:showLegendKey val="0"/>
          <c:showVal val="0"/>
          <c:showCatName val="0"/>
          <c:showSerName val="0"/>
          <c:showPercent val="0"/>
          <c:showBubbleSize val="0"/>
        </c:dLbls>
        <c:gapWidth val="150"/>
        <c:axId val="1730646492"/>
        <c:axId val="701061386"/>
      </c:barChart>
      <c:lineChart>
        <c:grouping val="standard"/>
        <c:varyColors val="1"/>
        <c:ser>
          <c:idx val="2"/>
          <c:order val="2"/>
          <c:tx>
            <c:strRef>
              <c:f>'Low tier take up data'!$A$27</c:f>
              <c:strCache>
                <c:ptCount val="1"/>
                <c:pt idx="0">
                  <c:v>No. of books funded per year</c:v>
                </c:pt>
              </c:strCache>
            </c:strRef>
          </c:tx>
          <c:marker>
            <c:symbol val="circle"/>
            <c:size val="10"/>
            <c:spPr>
              <a:solidFill>
                <a:schemeClr val="accent2"/>
              </a:solidFill>
              <a:ln cmpd="sng">
                <a:solidFill>
                  <a:schemeClr val="accent2"/>
                </a:solidFill>
              </a:ln>
            </c:spPr>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('Low tier take up data'!$C$24,'Low tier take up data'!$E$24,'Low tier take up data'!$G$24)</c:f>
              <c:strCache>
                <c:ptCount val="3"/>
                <c:pt idx="0">
                  <c:v>6-12</c:v>
                </c:pt>
                <c:pt idx="1">
                  <c:v>12-24</c:v>
                </c:pt>
                <c:pt idx="2">
                  <c:v>24-36</c:v>
                </c:pt>
              </c:strCache>
            </c:strRef>
          </c:cat>
          <c:val>
            <c:numRef>
              <c:f>('Low tier take up data'!$C$27,'Low tier take up data'!$E$27,'Low tier take up data'!$G$27)</c:f>
              <c:numCache>
                <c:formatCode>0.0</c:formatCode>
                <c:ptCount val="3"/>
                <c:pt idx="0">
                  <c:v>1.3632608096942993</c:v>
                </c:pt>
                <c:pt idx="1">
                  <c:v>2.2307904158633987</c:v>
                </c:pt>
                <c:pt idx="2">
                  <c:v>2.5282291379785184</c:v>
                </c:pt>
              </c:numCache>
            </c:numRef>
          </c:val>
          <c:smooth val="0"/>
          <c:extLst>
            <c:ext xmlns:c16="http://schemas.microsoft.com/office/drawing/2014/chart" uri="{C3380CC4-5D6E-409C-BE32-E72D297353CC}">
              <c16:uniqueId val="{00000002-8260-485F-A30C-75833D9B2951}"/>
            </c:ext>
          </c:extLst>
        </c:ser>
        <c:ser>
          <c:idx val="3"/>
          <c:order val="3"/>
          <c:tx>
            <c:strRef>
              <c:f>'Low tier take up data'!$A$28</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('Low tier take up data'!$C$24,'Low tier take up data'!$E$24,'Low tier take up data'!$G$24)</c:f>
              <c:strCache>
                <c:ptCount val="3"/>
                <c:pt idx="0">
                  <c:v>6-12</c:v>
                </c:pt>
                <c:pt idx="1">
                  <c:v>12-24</c:v>
                </c:pt>
                <c:pt idx="2">
                  <c:v>24-36</c:v>
                </c:pt>
              </c:strCache>
            </c:strRef>
          </c:cat>
          <c:val>
            <c:numRef>
              <c:f>('Low tier take up data'!$C$28,'Low tier take up data'!$E$28,'Low tier take up data'!$G$28)</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3-8260-485F-A30C-75833D9B2951}"/>
            </c:ext>
          </c:extLst>
        </c:ser>
        <c:dLbls>
          <c:showLegendKey val="0"/>
          <c:showVal val="0"/>
          <c:showCatName val="0"/>
          <c:showSerName val="0"/>
          <c:showPercent val="0"/>
          <c:showBubbleSize val="0"/>
        </c:dLbls>
        <c:marker val="1"/>
        <c:smooth val="0"/>
        <c:axId val="1742725630"/>
        <c:axId val="1305563001"/>
      </c:lineChart>
      <c:catAx>
        <c:axId val="1730646492"/>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701061386"/>
        <c:crosses val="autoZero"/>
        <c:auto val="1"/>
        <c:lblAlgn val="ctr"/>
        <c:lblOffset val="100"/>
        <c:noMultiLvlLbl val="1"/>
      </c:catAx>
      <c:valAx>
        <c:axId val="70106138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1730646492"/>
        <c:crosses val="autoZero"/>
        <c:crossBetween val="between"/>
      </c:valAx>
      <c:catAx>
        <c:axId val="1742725630"/>
        <c:scaling>
          <c:orientation val="minMax"/>
        </c:scaling>
        <c:delete val="1"/>
        <c:axPos val="b"/>
        <c:numFmt formatCode="General" sourceLinked="1"/>
        <c:majorTickMark val="none"/>
        <c:minorTickMark val="none"/>
        <c:tickLblPos val="nextTo"/>
        <c:crossAx val="1305563001"/>
        <c:crosses val="autoZero"/>
        <c:auto val="1"/>
        <c:lblAlgn val="ctr"/>
        <c:lblOffset val="100"/>
        <c:noMultiLvlLbl val="1"/>
      </c:catAx>
      <c:valAx>
        <c:axId val="1305563001"/>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742725630"/>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High tier take up projection </a:t>
            </a:r>
          </a:p>
        </c:rich>
      </c:tx>
      <c:overlay val="0"/>
    </c:title>
    <c:autoTitleDeleted val="0"/>
    <c:plotArea>
      <c:layout/>
      <c:barChart>
        <c:barDir val="col"/>
        <c:grouping val="clustered"/>
        <c:varyColors val="1"/>
        <c:ser>
          <c:idx val="0"/>
          <c:order val="0"/>
          <c:tx>
            <c:strRef>
              <c:f>'High tier take up data'!$A$25</c:f>
              <c:strCache>
                <c:ptCount val="1"/>
                <c:pt idx="0">
                  <c:v>Yearly revenue</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('High tier take up data'!$C$24,'High tier take up data'!$E$24,'High tier take up data'!$G$24)</c:f>
              <c:strCache>
                <c:ptCount val="3"/>
                <c:pt idx="0">
                  <c:v>6-12</c:v>
                </c:pt>
                <c:pt idx="1">
                  <c:v>12-24</c:v>
                </c:pt>
                <c:pt idx="2">
                  <c:v>24-36</c:v>
                </c:pt>
              </c:strCache>
            </c:strRef>
          </c:cat>
          <c:val>
            <c:numRef>
              <c:f>('High tier take up data'!$C$25,'High tier take up data'!$E$25,'High tier take up data'!$G$25)</c:f>
              <c:numCache>
                <c:formatCode>"£"#,##0.00</c:formatCode>
                <c:ptCount val="3"/>
                <c:pt idx="0">
                  <c:v>14250</c:v>
                </c:pt>
                <c:pt idx="1">
                  <c:v>24000</c:v>
                </c:pt>
                <c:pt idx="2">
                  <c:v>28050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357-48DF-8922-F31D632728A3}"/>
            </c:ext>
          </c:extLst>
        </c:ser>
        <c:ser>
          <c:idx val="1"/>
          <c:order val="1"/>
          <c:tx>
            <c:strRef>
              <c:f>'High tier take up data'!$A$26</c:f>
              <c:strCache>
                <c:ptCount val="1"/>
                <c:pt idx="0">
                  <c:v>Target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('High tier take up data'!$C$24,'High tier take up data'!$E$24,'High tier take up data'!$G$24)</c:f>
              <c:strCache>
                <c:ptCount val="3"/>
                <c:pt idx="0">
                  <c:v>6-12</c:v>
                </c:pt>
                <c:pt idx="1">
                  <c:v>12-24</c:v>
                </c:pt>
                <c:pt idx="2">
                  <c:v>24-36</c:v>
                </c:pt>
              </c:strCache>
            </c:strRef>
          </c:cat>
          <c:val>
            <c:numRef>
              <c:f>('High tier take up data'!$C$26,'High tier take up data'!$E$26,'High tier take up data'!$G$26)</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0357-48DF-8922-F31D632728A3}"/>
            </c:ext>
          </c:extLst>
        </c:ser>
        <c:dLbls>
          <c:showLegendKey val="0"/>
          <c:showVal val="0"/>
          <c:showCatName val="0"/>
          <c:showSerName val="0"/>
          <c:showPercent val="0"/>
          <c:showBubbleSize val="0"/>
        </c:dLbls>
        <c:gapWidth val="150"/>
        <c:axId val="1207801529"/>
        <c:axId val="1664098004"/>
      </c:barChart>
      <c:lineChart>
        <c:grouping val="standard"/>
        <c:varyColors val="1"/>
        <c:ser>
          <c:idx val="2"/>
          <c:order val="2"/>
          <c:tx>
            <c:strRef>
              <c:f>'High tier take up data'!$A$27</c:f>
              <c:strCache>
                <c:ptCount val="1"/>
                <c:pt idx="0">
                  <c:v>No. of books funded per year</c:v>
                </c:pt>
              </c:strCache>
            </c:strRef>
          </c:tx>
          <c:marker>
            <c:symbol val="circle"/>
            <c:size val="10"/>
            <c:spPr>
              <a:solidFill>
                <a:schemeClr val="accent2"/>
              </a:solidFill>
              <a:ln cmpd="sng">
                <a:solidFill>
                  <a:schemeClr val="accent2"/>
                </a:solidFill>
              </a:ln>
            </c:spPr>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('High tier take up data'!$C$24,'High tier take up data'!$E$24,'High tier take up data'!$G$24)</c:f>
              <c:strCache>
                <c:ptCount val="3"/>
                <c:pt idx="0">
                  <c:v>6-12</c:v>
                </c:pt>
                <c:pt idx="1">
                  <c:v>12-24</c:v>
                </c:pt>
                <c:pt idx="2">
                  <c:v>24-36</c:v>
                </c:pt>
              </c:strCache>
            </c:strRef>
          </c:cat>
          <c:val>
            <c:numRef>
              <c:f>('High tier take up data'!$C$27,'High tier take up data'!$E$27,'High tier take up data'!$G$27)</c:f>
              <c:numCache>
                <c:formatCode>0.0</c:formatCode>
                <c:ptCount val="3"/>
                <c:pt idx="0">
                  <c:v>2.3547232167446985</c:v>
                </c:pt>
                <c:pt idx="1">
                  <c:v>3.9658496282015978</c:v>
                </c:pt>
                <c:pt idx="2">
                  <c:v>4.6350867529606177</c:v>
                </c:pt>
              </c:numCache>
            </c:numRef>
          </c:val>
          <c:smooth val="0"/>
          <c:extLst>
            <c:ext xmlns:c16="http://schemas.microsoft.com/office/drawing/2014/chart" uri="{C3380CC4-5D6E-409C-BE32-E72D297353CC}">
              <c16:uniqueId val="{00000002-0357-48DF-8922-F31D632728A3}"/>
            </c:ext>
          </c:extLst>
        </c:ser>
        <c:ser>
          <c:idx val="3"/>
          <c:order val="3"/>
          <c:tx>
            <c:strRef>
              <c:f>'High tier take up data'!$A$28</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('High tier take up data'!$C$24,'High tier take up data'!$E$24,'High tier take up data'!$G$24)</c:f>
              <c:strCache>
                <c:ptCount val="3"/>
                <c:pt idx="0">
                  <c:v>6-12</c:v>
                </c:pt>
                <c:pt idx="1">
                  <c:v>12-24</c:v>
                </c:pt>
                <c:pt idx="2">
                  <c:v>24-36</c:v>
                </c:pt>
              </c:strCache>
            </c:strRef>
          </c:cat>
          <c:val>
            <c:numRef>
              <c:f>('High tier take up data'!$C$28,'High tier take up data'!$E$28,'High tier take up data'!$G$28)</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3-0357-48DF-8922-F31D632728A3}"/>
            </c:ext>
          </c:extLst>
        </c:ser>
        <c:dLbls>
          <c:showLegendKey val="0"/>
          <c:showVal val="0"/>
          <c:showCatName val="0"/>
          <c:showSerName val="0"/>
          <c:showPercent val="0"/>
          <c:showBubbleSize val="0"/>
        </c:dLbls>
        <c:marker val="1"/>
        <c:smooth val="0"/>
        <c:axId val="1586558769"/>
        <c:axId val="1568777091"/>
      </c:lineChart>
      <c:catAx>
        <c:axId val="1207801529"/>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664098004"/>
        <c:crosses val="autoZero"/>
        <c:auto val="1"/>
        <c:lblAlgn val="ctr"/>
        <c:lblOffset val="100"/>
        <c:noMultiLvlLbl val="1"/>
      </c:catAx>
      <c:valAx>
        <c:axId val="166409800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1207801529"/>
        <c:crosses val="autoZero"/>
        <c:crossBetween val="between"/>
      </c:valAx>
      <c:catAx>
        <c:axId val="1586558769"/>
        <c:scaling>
          <c:orientation val="minMax"/>
        </c:scaling>
        <c:delete val="1"/>
        <c:axPos val="b"/>
        <c:numFmt formatCode="General" sourceLinked="1"/>
        <c:majorTickMark val="none"/>
        <c:minorTickMark val="none"/>
        <c:tickLblPos val="nextTo"/>
        <c:crossAx val="1568777091"/>
        <c:crosses val="autoZero"/>
        <c:auto val="1"/>
        <c:lblAlgn val="ctr"/>
        <c:lblOffset val="100"/>
        <c:noMultiLvlLbl val="1"/>
      </c:catAx>
      <c:valAx>
        <c:axId val="1568777091"/>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586558769"/>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Early take up across all tiers but with cancellations</a:t>
            </a:r>
          </a:p>
        </c:rich>
      </c:tx>
      <c:layout>
        <c:manualLayout>
          <c:xMode val="edge"/>
          <c:yMode val="edge"/>
          <c:x val="2.6801804924032384E-2"/>
          <c:y val="1.7637540453074432E-2"/>
        </c:manualLayout>
      </c:layout>
      <c:overlay val="0"/>
    </c:title>
    <c:autoTitleDeleted val="0"/>
    <c:plotArea>
      <c:layout/>
      <c:barChart>
        <c:barDir val="col"/>
        <c:grouping val="clustered"/>
        <c:varyColors val="1"/>
        <c:ser>
          <c:idx val="0"/>
          <c:order val="0"/>
          <c:tx>
            <c:strRef>
              <c:f>'Average steady take up w. cance'!$A$25</c:f>
              <c:strCache>
                <c:ptCount val="1"/>
                <c:pt idx="0">
                  <c:v>Yearly revenue</c:v>
                </c:pt>
              </c:strCache>
            </c:strRef>
          </c:tx>
          <c:spPr>
            <a:solidFill>
              <a:srgbClr val="4285F4"/>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('Average steady take up w. cance'!$C$24,'Average steady take up w. cance'!$E$24,'Average steady take up w. cance'!$G$24)</c:f>
              <c:strCache>
                <c:ptCount val="3"/>
                <c:pt idx="0">
                  <c:v>6-12</c:v>
                </c:pt>
                <c:pt idx="1">
                  <c:v>12-24</c:v>
                </c:pt>
                <c:pt idx="2">
                  <c:v>24-36</c:v>
                </c:pt>
              </c:strCache>
            </c:strRef>
          </c:cat>
          <c:val>
            <c:numRef>
              <c:f>('Average steady take up w. cance'!$C$25,'Average steady take up w. cance'!$E$25,'Average steady take up w. cance'!$G$25)</c:f>
              <c:numCache>
                <c:formatCode>"£"#,##0.00</c:formatCode>
                <c:ptCount val="3"/>
                <c:pt idx="0">
                  <c:v>16250</c:v>
                </c:pt>
                <c:pt idx="1">
                  <c:v>13750</c:v>
                </c:pt>
                <c:pt idx="2">
                  <c:v>1250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BB3-493E-BA7F-B0254D212345}"/>
            </c:ext>
          </c:extLst>
        </c:ser>
        <c:ser>
          <c:idx val="1"/>
          <c:order val="1"/>
          <c:tx>
            <c:strRef>
              <c:f>'Average steady take up w. cance'!$A$26</c:f>
              <c:strCache>
                <c:ptCount val="1"/>
                <c:pt idx="0">
                  <c:v>Target revenue</c:v>
                </c:pt>
              </c:strCache>
            </c:strRef>
          </c:tx>
          <c:spPr>
            <a:solidFill>
              <a:srgbClr val="34A853"/>
            </a:solidFill>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('Average steady take up w. cance'!$C$24,'Average steady take up w. cance'!$E$24,'Average steady take up w. cance'!$G$24)</c:f>
              <c:strCache>
                <c:ptCount val="3"/>
                <c:pt idx="0">
                  <c:v>6-12</c:v>
                </c:pt>
                <c:pt idx="1">
                  <c:v>12-24</c:v>
                </c:pt>
                <c:pt idx="2">
                  <c:v>24-36</c:v>
                </c:pt>
              </c:strCache>
            </c:strRef>
          </c:cat>
          <c:val>
            <c:numRef>
              <c:f>('Average steady take up w. cance'!$C$26,'Average steady take up w. cance'!$E$26,'Average steady take up w. cance'!$G$26)</c:f>
              <c:numCache>
                <c:formatCode>"£"#,##0.00</c:formatCode>
                <c:ptCount val="3"/>
                <c:pt idx="0">
                  <c:v>12500</c:v>
                </c:pt>
                <c:pt idx="1">
                  <c:v>25000</c:v>
                </c:pt>
                <c:pt idx="2">
                  <c:v>37500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BB3-493E-BA7F-B0254D212345}"/>
            </c:ext>
          </c:extLst>
        </c:ser>
        <c:dLbls>
          <c:showLegendKey val="0"/>
          <c:showVal val="0"/>
          <c:showCatName val="0"/>
          <c:showSerName val="0"/>
          <c:showPercent val="0"/>
          <c:showBubbleSize val="0"/>
        </c:dLbls>
        <c:gapWidth val="150"/>
        <c:axId val="1503621811"/>
        <c:axId val="1870751867"/>
      </c:barChart>
      <c:lineChart>
        <c:grouping val="standard"/>
        <c:varyColors val="1"/>
        <c:ser>
          <c:idx val="2"/>
          <c:order val="2"/>
          <c:tx>
            <c:strRef>
              <c:f>'Average steady take up w. cance'!$A$27</c:f>
              <c:strCache>
                <c:ptCount val="1"/>
                <c:pt idx="0">
                  <c:v>No. of books funded per year</c:v>
                </c:pt>
              </c:strCache>
            </c:strRef>
          </c:tx>
          <c:marker>
            <c:symbol val="circle"/>
            <c:size val="10"/>
            <c:spPr>
              <a:solidFill>
                <a:schemeClr val="accent2"/>
              </a:solidFill>
              <a:ln cmpd="sng">
                <a:solidFill>
                  <a:schemeClr val="accent2"/>
                </a:solidFill>
              </a:ln>
            </c:spPr>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('Average steady take up w. cance'!$C$24,'Average steady take up w. cance'!$E$24,'Average steady take up w. cance'!$G$24)</c:f>
              <c:strCache>
                <c:ptCount val="3"/>
                <c:pt idx="0">
                  <c:v>6-12</c:v>
                </c:pt>
                <c:pt idx="1">
                  <c:v>12-24</c:v>
                </c:pt>
                <c:pt idx="2">
                  <c:v>24-36</c:v>
                </c:pt>
              </c:strCache>
            </c:strRef>
          </c:cat>
          <c:val>
            <c:numRef>
              <c:f>('Average steady take up w. cance'!$C$27,'Average steady take up w. cance'!$E$27,'Average steady take up w. cance'!$G$27)</c:f>
              <c:numCache>
                <c:formatCode>0.0</c:formatCode>
                <c:ptCount val="3"/>
                <c:pt idx="0">
                  <c:v>2.6852106857614984</c:v>
                </c:pt>
                <c:pt idx="1">
                  <c:v>2.2721013494904989</c:v>
                </c:pt>
                <c:pt idx="2">
                  <c:v>0.20655466813549989</c:v>
                </c:pt>
              </c:numCache>
            </c:numRef>
          </c:val>
          <c:smooth val="0"/>
          <c:extLst>
            <c:ext xmlns:c16="http://schemas.microsoft.com/office/drawing/2014/chart" uri="{C3380CC4-5D6E-409C-BE32-E72D297353CC}">
              <c16:uniqueId val="{00000002-5BB3-493E-BA7F-B0254D212345}"/>
            </c:ext>
          </c:extLst>
        </c:ser>
        <c:ser>
          <c:idx val="3"/>
          <c:order val="3"/>
          <c:tx>
            <c:strRef>
              <c:f>'Average steady take up w. cance'!$A$28</c:f>
              <c:strCache>
                <c:ptCount val="1"/>
                <c:pt idx="0">
                  <c:v>Target no. of books per year</c:v>
                </c:pt>
              </c:strCache>
            </c:strRef>
          </c:tx>
          <c:spPr>
            <a:ln w="19050" cmpd="sng">
              <a:solidFill>
                <a:schemeClr val="accent3"/>
              </a:solidFill>
              <a:prstDash val="dash"/>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('Average steady take up w. cance'!$C$24,'Average steady take up w. cance'!$E$24,'Average steady take up w. cance'!$G$24)</c:f>
              <c:strCache>
                <c:ptCount val="3"/>
                <c:pt idx="0">
                  <c:v>6-12</c:v>
                </c:pt>
                <c:pt idx="1">
                  <c:v>12-24</c:v>
                </c:pt>
                <c:pt idx="2">
                  <c:v>24-36</c:v>
                </c:pt>
              </c:strCache>
            </c:strRef>
          </c:cat>
          <c:val>
            <c:numRef>
              <c:f>('Average steady take up w. cance'!$C$28,'Average steady take up w. cance'!$E$28,'Average steady take up w. cance'!$G$28)</c:f>
              <c:numCache>
                <c:formatCode>0</c:formatCode>
                <c:ptCount val="3"/>
                <c:pt idx="0">
                  <c:v>2.065546681354999</c:v>
                </c:pt>
                <c:pt idx="1">
                  <c:v>4.1310933627099979</c:v>
                </c:pt>
                <c:pt idx="2">
                  <c:v>6.1966400440649965</c:v>
                </c:pt>
              </c:numCache>
            </c:numRef>
          </c:val>
          <c:smooth val="0"/>
          <c:extLst>
            <c:ext xmlns:c16="http://schemas.microsoft.com/office/drawing/2014/chart" uri="{C3380CC4-5D6E-409C-BE32-E72D297353CC}">
              <c16:uniqueId val="{00000003-5BB3-493E-BA7F-B0254D212345}"/>
            </c:ext>
          </c:extLst>
        </c:ser>
        <c:dLbls>
          <c:showLegendKey val="0"/>
          <c:showVal val="0"/>
          <c:showCatName val="0"/>
          <c:showSerName val="0"/>
          <c:showPercent val="0"/>
          <c:showBubbleSize val="0"/>
        </c:dLbls>
        <c:marker val="1"/>
        <c:smooth val="0"/>
        <c:axId val="1410700925"/>
        <c:axId val="2041211470"/>
      </c:lineChart>
      <c:catAx>
        <c:axId val="1503621811"/>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Months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870751867"/>
        <c:crosses val="autoZero"/>
        <c:auto val="1"/>
        <c:lblAlgn val="ctr"/>
        <c:lblOffset val="100"/>
        <c:noMultiLvlLbl val="1"/>
      </c:catAx>
      <c:valAx>
        <c:axId val="187075186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Yearly revenue</a:t>
                </a:r>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1503621811"/>
        <c:crosses val="autoZero"/>
        <c:crossBetween val="between"/>
      </c:valAx>
      <c:catAx>
        <c:axId val="1410700925"/>
        <c:scaling>
          <c:orientation val="minMax"/>
        </c:scaling>
        <c:delete val="1"/>
        <c:axPos val="b"/>
        <c:numFmt formatCode="General" sourceLinked="1"/>
        <c:majorTickMark val="none"/>
        <c:minorTickMark val="none"/>
        <c:tickLblPos val="nextTo"/>
        <c:crossAx val="2041211470"/>
        <c:crosses val="autoZero"/>
        <c:auto val="1"/>
        <c:lblAlgn val="ctr"/>
        <c:lblOffset val="100"/>
        <c:noMultiLvlLbl val="1"/>
      </c:catAx>
      <c:valAx>
        <c:axId val="2041211470"/>
        <c:scaling>
          <c:orientation val="minMax"/>
          <c:max val="30"/>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Number of books</a:t>
                </a:r>
              </a:p>
            </c:rich>
          </c:tx>
          <c:overlay val="0"/>
        </c:title>
        <c:numFmt formatCode="0.0" sourceLinked="1"/>
        <c:majorTickMark val="none"/>
        <c:minorTickMark val="none"/>
        <c:tickLblPos val="nextTo"/>
        <c:spPr>
          <a:ln/>
        </c:spPr>
        <c:txPr>
          <a:bodyPr/>
          <a:lstStyle/>
          <a:p>
            <a:pPr lvl="0">
              <a:defRPr b="0">
                <a:solidFill>
                  <a:srgbClr val="000000"/>
                </a:solidFill>
                <a:latin typeface="+mn-lt"/>
              </a:defRPr>
            </a:pPr>
            <a:endParaRPr lang="en-US"/>
          </a:p>
        </c:txPr>
        <c:crossAx val="1410700925"/>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title="Chart">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2" title="Chart">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0"/>
    <xdr:ext cx="8656320" cy="6278880"/>
    <xdr:graphicFrame macro="">
      <xdr:nvGraphicFramePr>
        <xdr:cNvPr id="3" name="Chart 3" title="Chart">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0" y="0"/>
    <xdr:ext cx="8656320" cy="6278880"/>
    <xdr:graphicFrame macro="">
      <xdr:nvGraphicFramePr>
        <xdr:cNvPr id="4" name="Chart 4" title="Chart">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dr:absoluteAnchor>
    <xdr:pos x="0" y="0"/>
    <xdr:ext cx="8656320" cy="6278880"/>
    <xdr:graphicFrame macro="">
      <xdr:nvGraphicFramePr>
        <xdr:cNvPr id="5" name="Chart 5" title="Chart">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6.xml><?xml version="1.0" encoding="utf-8"?>
<xdr:wsDr xmlns:xdr="http://schemas.openxmlformats.org/drawingml/2006/spreadsheetDrawing" xmlns:a="http://schemas.openxmlformats.org/drawingml/2006/main">
  <xdr:absoluteAnchor>
    <xdr:pos x="0" y="0"/>
    <xdr:ext cx="8656320" cy="6278880"/>
    <xdr:graphicFrame macro="">
      <xdr:nvGraphicFramePr>
        <xdr:cNvPr id="6" name="Chart 6" title="Chart">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persons/person.xml><?xml version="1.0" encoding="utf-8"?>
<personList xmlns="http://schemas.microsoft.com/office/spreadsheetml/2018/threadedcomments" xmlns:x="http://schemas.openxmlformats.org/spreadsheetml/2006/main">
  <person displayName="Tom Grady (Staff)" id="{3B936019-D4EC-4AE2-8FF2-5028D3E8CE2F}" userId="S::t.grady@bbk.ac.uk::20517db2-7568-4da9-908a-ba9fb0eb162b"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1-03-19T12:26:30.79" personId="{3B936019-D4EC-4AE2-8FF2-5028D3E8CE2F}" id="{50DC7389-57D5-4226-8215-F6D433C5F252}">
    <text>Enter here how much it costs you to produce a first copy</text>
  </threadedComment>
  <threadedComment ref="B11" dT="2021-03-19T12:27:06.90" personId="{3B936019-D4EC-4AE2-8FF2-5028D3E8CE2F}" id="{C8857B7A-28EA-4566-BAA7-68EB23E65EFC}">
    <text>For example, LYRASIS or Jisc fees - you can leave these as they are or change them if, for example, you want to negotiate different fees with those agents or have existing agreements with them.</text>
  </threadedComment>
  <threadedComment ref="B15" dT="2021-03-19T12:28:15.71" personId="{3B936019-D4EC-4AE2-8FF2-5028D3E8CE2F}" id="{34C3C724-0435-4635-ACFC-6FEE64D3A3ED}">
    <text>Based on Carnegie &amp; Jisc three tiers (re: institution size) you can specify here how much you would want to charge your library members.</text>
  </threadedComment>
  <threadedComment ref="B20" dT="2021-03-19T12:29:19.79" personId="{3B936019-D4EC-4AE2-8FF2-5028D3E8CE2F}" id="{36F60EDF-49AB-4E67-9936-AB88609CF005}">
    <text>In these fields you can enter how many books you would want in the 'gated' backlist, and also how many OA frontlist books you'd hope to fund</text>
  </threadedComment>
  <threadedComment ref="B24" dT="2021-03-19T12:30:28.67" personId="{3B936019-D4EC-4AE2-8FF2-5028D3E8CE2F}" id="{E484FABE-F47A-4F59-A95B-EB122AE29BC9}">
    <text>These are costs charged by eg: OAPEN for hosting the OA content. A press may choose not to have their books on OAPEN so these figures would be £0 in that case (though hosting with OAPEN is recommended for visbility!)</text>
  </threadedComment>
  <threadedComment ref="B29" dT="2021-03-19T12:31:55.34" personId="{3B936019-D4EC-4AE2-8FF2-5028D3E8CE2F}" id="{F7356FB5-140E-401E-B056-98DE243C4FE0}">
    <text>These fields assume that MUSE will host the backlist content - if a Press hosts the content on their own platform then these can be set to £0</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09"/>
  <sheetViews>
    <sheetView showGridLines="0" tabSelected="1" workbookViewId="0">
      <pane ySplit="6" topLeftCell="A7" activePane="bottomLeft" state="frozen"/>
      <selection pane="bottomLeft" activeCell="E1" sqref="E1"/>
    </sheetView>
  </sheetViews>
  <sheetFormatPr defaultColWidth="14.44140625" defaultRowHeight="15.75" customHeight="1" x14ac:dyDescent="0.25"/>
  <cols>
    <col min="1" max="1" width="11.33203125" bestFit="1" customWidth="1"/>
    <col min="2" max="2" width="77.6640625" customWidth="1"/>
    <col min="4" max="4" width="2.5546875" customWidth="1"/>
    <col min="6" max="6" width="2.33203125" customWidth="1"/>
    <col min="8" max="8" width="1.88671875" customWidth="1"/>
  </cols>
  <sheetData>
    <row r="1" spans="1:9" ht="22.2" customHeight="1" thickBot="1" x14ac:dyDescent="0.3">
      <c r="B1" s="66" t="s">
        <v>80</v>
      </c>
      <c r="C1" s="67"/>
    </row>
    <row r="2" spans="1:9" ht="14.4" customHeight="1" x14ac:dyDescent="0.25">
      <c r="A2" s="48" t="s">
        <v>85</v>
      </c>
      <c r="B2" s="60" t="s">
        <v>87</v>
      </c>
      <c r="C2" s="61"/>
    </row>
    <row r="3" spans="1:9" ht="14.4" customHeight="1" x14ac:dyDescent="0.25">
      <c r="A3" s="48"/>
      <c r="B3" s="62"/>
      <c r="C3" s="63"/>
    </row>
    <row r="4" spans="1:9" ht="14.4" customHeight="1" thickBot="1" x14ac:dyDescent="0.3">
      <c r="A4" s="48"/>
      <c r="B4" s="64"/>
      <c r="C4" s="65"/>
    </row>
    <row r="5" spans="1:9" ht="13.2" x14ac:dyDescent="0.25">
      <c r="B5" s="2"/>
    </row>
    <row r="6" spans="1:9" ht="17.399999999999999" x14ac:dyDescent="0.3">
      <c r="B6" s="68" t="s">
        <v>0</v>
      </c>
      <c r="C6" s="29" t="s">
        <v>0</v>
      </c>
      <c r="D6" s="28"/>
      <c r="E6" s="29" t="s">
        <v>1</v>
      </c>
      <c r="F6" s="28"/>
      <c r="G6" s="29" t="s">
        <v>2</v>
      </c>
    </row>
    <row r="7" spans="1:9" ht="13.2" x14ac:dyDescent="0.25">
      <c r="B7" s="2"/>
      <c r="C7" s="59"/>
      <c r="D7" s="28"/>
      <c r="E7" s="59"/>
      <c r="F7" s="28"/>
      <c r="G7" s="59"/>
    </row>
    <row r="8" spans="1:9" ht="13.2" x14ac:dyDescent="0.25">
      <c r="B8" s="2" t="s">
        <v>3</v>
      </c>
      <c r="C8" s="3"/>
      <c r="E8" s="4"/>
      <c r="F8" s="5"/>
      <c r="G8" s="4"/>
    </row>
    <row r="9" spans="1:9" ht="13.2" x14ac:dyDescent="0.25">
      <c r="B9" s="46" t="s">
        <v>4</v>
      </c>
      <c r="C9" s="41">
        <v>5000</v>
      </c>
      <c r="F9" s="5"/>
      <c r="G9" s="33">
        <f>C9+G25+G31</f>
        <v>6051.6666666666661</v>
      </c>
      <c r="I9" s="4" t="s">
        <v>5</v>
      </c>
    </row>
    <row r="10" spans="1:9" ht="13.2" x14ac:dyDescent="0.25">
      <c r="B10" s="1"/>
      <c r="C10" s="30"/>
      <c r="G10" s="30"/>
      <c r="I10" s="4"/>
    </row>
    <row r="11" spans="1:9" ht="13.2" x14ac:dyDescent="0.25">
      <c r="B11" s="2" t="s">
        <v>6</v>
      </c>
      <c r="C11" s="30"/>
      <c r="G11" s="30"/>
      <c r="I11" s="4"/>
    </row>
    <row r="12" spans="1:9" ht="13.2" x14ac:dyDescent="0.25">
      <c r="B12" s="1" t="s">
        <v>7</v>
      </c>
      <c r="C12" s="41">
        <v>85</v>
      </c>
      <c r="F12" s="5"/>
      <c r="G12" s="33">
        <f>C12+C13</f>
        <v>100</v>
      </c>
      <c r="I12" s="4" t="s">
        <v>8</v>
      </c>
    </row>
    <row r="13" spans="1:9" ht="13.2" x14ac:dyDescent="0.25">
      <c r="B13" s="1" t="s">
        <v>9</v>
      </c>
      <c r="C13" s="41">
        <v>15</v>
      </c>
      <c r="G13" s="30"/>
    </row>
    <row r="14" spans="1:9" ht="13.2" x14ac:dyDescent="0.25">
      <c r="B14" s="1"/>
      <c r="C14" s="31"/>
      <c r="G14" s="30"/>
    </row>
    <row r="15" spans="1:9" ht="13.2" x14ac:dyDescent="0.25">
      <c r="B15" s="2" t="s">
        <v>10</v>
      </c>
      <c r="C15" s="31"/>
      <c r="G15" s="30"/>
    </row>
    <row r="16" spans="1:9" ht="13.2" x14ac:dyDescent="0.25">
      <c r="B16" s="1" t="s">
        <v>11</v>
      </c>
      <c r="C16" s="41">
        <v>900</v>
      </c>
      <c r="E16" s="32">
        <f>C16-G12</f>
        <v>800</v>
      </c>
      <c r="G16" s="30"/>
      <c r="I16" s="4" t="s">
        <v>12</v>
      </c>
    </row>
    <row r="17" spans="2:9" ht="13.2" x14ac:dyDescent="0.25">
      <c r="B17" s="1" t="s">
        <v>13</v>
      </c>
      <c r="C17" s="41">
        <v>500</v>
      </c>
      <c r="E17" s="32">
        <f>C17-G12</f>
        <v>400</v>
      </c>
      <c r="G17" s="30"/>
      <c r="I17" s="4" t="s">
        <v>14</v>
      </c>
    </row>
    <row r="18" spans="2:9" ht="13.2" x14ac:dyDescent="0.25">
      <c r="B18" s="1" t="s">
        <v>15</v>
      </c>
      <c r="C18" s="41">
        <v>150</v>
      </c>
      <c r="E18" s="32">
        <f>C18-G12</f>
        <v>50</v>
      </c>
      <c r="G18" s="30"/>
      <c r="I18" s="4" t="s">
        <v>16</v>
      </c>
    </row>
    <row r="19" spans="2:9" ht="13.2" x14ac:dyDescent="0.25">
      <c r="B19" s="1"/>
      <c r="C19" s="30"/>
      <c r="G19" s="30"/>
    </row>
    <row r="20" spans="2:9" ht="13.2" x14ac:dyDescent="0.25">
      <c r="B20" s="2" t="s">
        <v>17</v>
      </c>
      <c r="C20" s="30"/>
      <c r="G20" s="30"/>
    </row>
    <row r="21" spans="2:9" ht="13.2" x14ac:dyDescent="0.25">
      <c r="B21" s="1" t="s">
        <v>18</v>
      </c>
      <c r="C21" s="42">
        <v>10</v>
      </c>
      <c r="G21" s="30"/>
    </row>
    <row r="22" spans="2:9" ht="13.2" x14ac:dyDescent="0.25">
      <c r="B22" s="1" t="s">
        <v>19</v>
      </c>
      <c r="C22" s="42">
        <v>3</v>
      </c>
      <c r="G22" s="30"/>
    </row>
    <row r="23" spans="2:9" ht="13.2" x14ac:dyDescent="0.25">
      <c r="B23" s="2"/>
      <c r="C23" s="30"/>
      <c r="G23" s="30"/>
    </row>
    <row r="24" spans="2:9" ht="13.2" x14ac:dyDescent="0.25">
      <c r="B24" s="2" t="s">
        <v>20</v>
      </c>
      <c r="C24" s="30"/>
      <c r="G24" s="30"/>
    </row>
    <row r="25" spans="2:9" ht="13.2" x14ac:dyDescent="0.25">
      <c r="B25" s="1" t="s">
        <v>21</v>
      </c>
      <c r="C25" s="41">
        <v>10</v>
      </c>
      <c r="G25" s="34">
        <f>C25+C26+C27/C22</f>
        <v>218.33333333333334</v>
      </c>
      <c r="I25" s="4" t="s">
        <v>22</v>
      </c>
    </row>
    <row r="26" spans="2:9" ht="13.2" x14ac:dyDescent="0.25">
      <c r="B26" s="1" t="s">
        <v>23</v>
      </c>
      <c r="C26" s="41">
        <v>175</v>
      </c>
      <c r="G26" s="30"/>
    </row>
    <row r="27" spans="2:9" ht="13.2" x14ac:dyDescent="0.25">
      <c r="B27" s="1" t="s">
        <v>24</v>
      </c>
      <c r="C27" s="41">
        <v>100</v>
      </c>
      <c r="G27" s="30"/>
    </row>
    <row r="28" spans="2:9" ht="13.2" x14ac:dyDescent="0.25">
      <c r="B28" s="7"/>
      <c r="C28" s="30"/>
      <c r="G28" s="30"/>
    </row>
    <row r="29" spans="2:9" ht="13.2" x14ac:dyDescent="0.25">
      <c r="B29" s="2" t="s">
        <v>25</v>
      </c>
      <c r="C29" s="30"/>
      <c r="G29" s="30"/>
    </row>
    <row r="30" spans="2:9" ht="13.2" x14ac:dyDescent="0.25">
      <c r="B30" s="1" t="s">
        <v>81</v>
      </c>
      <c r="C30" s="41">
        <v>100</v>
      </c>
      <c r="G30" s="34">
        <f>SUM(C30:C32)*C21</f>
        <v>2500</v>
      </c>
      <c r="I30" s="4" t="s">
        <v>26</v>
      </c>
    </row>
    <row r="31" spans="2:9" ht="13.2" x14ac:dyDescent="0.25">
      <c r="B31" s="1" t="s">
        <v>27</v>
      </c>
      <c r="C31" s="43">
        <v>50</v>
      </c>
      <c r="G31" s="34">
        <f>G30/C22</f>
        <v>833.33333333333337</v>
      </c>
      <c r="I31" s="4" t="s">
        <v>28</v>
      </c>
    </row>
    <row r="32" spans="2:9" ht="13.2" x14ac:dyDescent="0.25">
      <c r="B32" s="1" t="s">
        <v>29</v>
      </c>
      <c r="C32" s="43">
        <v>100</v>
      </c>
    </row>
    <row r="33" spans="2:2" ht="13.2" x14ac:dyDescent="0.25">
      <c r="B33" s="7"/>
    </row>
    <row r="34" spans="2:2" ht="13.2" x14ac:dyDescent="0.25">
      <c r="B34" s="7"/>
    </row>
    <row r="35" spans="2:2" ht="13.2" x14ac:dyDescent="0.25">
      <c r="B35" s="7"/>
    </row>
    <row r="36" spans="2:2" ht="13.2" x14ac:dyDescent="0.25">
      <c r="B36" s="7"/>
    </row>
    <row r="37" spans="2:2" ht="13.2" x14ac:dyDescent="0.25">
      <c r="B37" s="7"/>
    </row>
    <row r="38" spans="2:2" ht="13.2" x14ac:dyDescent="0.25">
      <c r="B38" s="7"/>
    </row>
    <row r="39" spans="2:2" ht="13.2" x14ac:dyDescent="0.25">
      <c r="B39" s="7"/>
    </row>
    <row r="40" spans="2:2" ht="13.2" x14ac:dyDescent="0.25">
      <c r="B40" s="7"/>
    </row>
    <row r="41" spans="2:2" ht="13.2" x14ac:dyDescent="0.25">
      <c r="B41" s="7"/>
    </row>
    <row r="42" spans="2:2" ht="13.2" x14ac:dyDescent="0.25">
      <c r="B42" s="7"/>
    </row>
    <row r="43" spans="2:2" ht="13.2" x14ac:dyDescent="0.25">
      <c r="B43" s="7"/>
    </row>
    <row r="44" spans="2:2" ht="13.2" x14ac:dyDescent="0.25">
      <c r="B44" s="7"/>
    </row>
    <row r="45" spans="2:2" ht="13.2" x14ac:dyDescent="0.25">
      <c r="B45" s="7"/>
    </row>
    <row r="46" spans="2:2" ht="13.2" x14ac:dyDescent="0.25">
      <c r="B46" s="7"/>
    </row>
    <row r="47" spans="2:2" ht="13.2" x14ac:dyDescent="0.25">
      <c r="B47" s="7"/>
    </row>
    <row r="48" spans="2:2" ht="13.2" x14ac:dyDescent="0.25">
      <c r="B48" s="7"/>
    </row>
    <row r="49" spans="2:2" ht="13.2" x14ac:dyDescent="0.25">
      <c r="B49" s="7"/>
    </row>
    <row r="50" spans="2:2" ht="13.2" x14ac:dyDescent="0.25">
      <c r="B50" s="7"/>
    </row>
    <row r="51" spans="2:2" ht="13.2" x14ac:dyDescent="0.25">
      <c r="B51" s="7"/>
    </row>
    <row r="52" spans="2:2" ht="13.2" x14ac:dyDescent="0.25">
      <c r="B52" s="7"/>
    </row>
    <row r="53" spans="2:2" ht="13.2" x14ac:dyDescent="0.25">
      <c r="B53" s="7"/>
    </row>
    <row r="54" spans="2:2" ht="13.2" x14ac:dyDescent="0.25">
      <c r="B54" s="7"/>
    </row>
    <row r="55" spans="2:2" ht="13.2" x14ac:dyDescent="0.25">
      <c r="B55" s="7"/>
    </row>
    <row r="56" spans="2:2" ht="13.2" x14ac:dyDescent="0.25">
      <c r="B56" s="7"/>
    </row>
    <row r="57" spans="2:2" ht="13.2" x14ac:dyDescent="0.25">
      <c r="B57" s="7"/>
    </row>
    <row r="58" spans="2:2" ht="13.2" x14ac:dyDescent="0.25">
      <c r="B58" s="7"/>
    </row>
    <row r="59" spans="2:2" ht="13.2" x14ac:dyDescent="0.25">
      <c r="B59" s="7"/>
    </row>
    <row r="60" spans="2:2" ht="13.2" x14ac:dyDescent="0.25">
      <c r="B60" s="7"/>
    </row>
    <row r="61" spans="2:2" ht="13.2" x14ac:dyDescent="0.25">
      <c r="B61" s="7"/>
    </row>
    <row r="62" spans="2:2" ht="13.2" x14ac:dyDescent="0.25">
      <c r="B62" s="7"/>
    </row>
    <row r="63" spans="2:2" ht="13.2" x14ac:dyDescent="0.25">
      <c r="B63" s="7"/>
    </row>
    <row r="64" spans="2:2" ht="13.2" x14ac:dyDescent="0.25">
      <c r="B64" s="7"/>
    </row>
    <row r="65" spans="2:2" ht="13.2" x14ac:dyDescent="0.25">
      <c r="B65" s="7"/>
    </row>
    <row r="66" spans="2:2" ht="13.2" x14ac:dyDescent="0.25">
      <c r="B66" s="7"/>
    </row>
    <row r="67" spans="2:2" ht="13.2" x14ac:dyDescent="0.25">
      <c r="B67" s="7"/>
    </row>
    <row r="68" spans="2:2" ht="13.2" x14ac:dyDescent="0.25">
      <c r="B68" s="7"/>
    </row>
    <row r="69" spans="2:2" ht="13.2" x14ac:dyDescent="0.25">
      <c r="B69" s="7"/>
    </row>
    <row r="70" spans="2:2" ht="13.2" x14ac:dyDescent="0.25">
      <c r="B70" s="7"/>
    </row>
    <row r="71" spans="2:2" ht="13.2" x14ac:dyDescent="0.25">
      <c r="B71" s="7"/>
    </row>
    <row r="72" spans="2:2" ht="13.2" x14ac:dyDescent="0.25">
      <c r="B72" s="7"/>
    </row>
    <row r="73" spans="2:2" ht="13.2" x14ac:dyDescent="0.25">
      <c r="B73" s="7"/>
    </row>
    <row r="74" spans="2:2" ht="13.2" x14ac:dyDescent="0.25">
      <c r="B74" s="7"/>
    </row>
    <row r="75" spans="2:2" ht="13.2" x14ac:dyDescent="0.25">
      <c r="B75" s="7"/>
    </row>
    <row r="76" spans="2:2" ht="13.2" x14ac:dyDescent="0.25">
      <c r="B76" s="7"/>
    </row>
    <row r="77" spans="2:2" ht="13.2" x14ac:dyDescent="0.25">
      <c r="B77" s="7"/>
    </row>
    <row r="78" spans="2:2" ht="13.2" x14ac:dyDescent="0.25">
      <c r="B78" s="7"/>
    </row>
    <row r="79" spans="2:2" ht="13.2" x14ac:dyDescent="0.25">
      <c r="B79" s="7"/>
    </row>
    <row r="80" spans="2:2" ht="13.2" x14ac:dyDescent="0.25">
      <c r="B80" s="7"/>
    </row>
    <row r="81" spans="2:2" ht="13.2" x14ac:dyDescent="0.25">
      <c r="B81" s="7"/>
    </row>
    <row r="82" spans="2:2" ht="13.2" x14ac:dyDescent="0.25">
      <c r="B82" s="7"/>
    </row>
    <row r="83" spans="2:2" ht="13.2" x14ac:dyDescent="0.25">
      <c r="B83" s="7"/>
    </row>
    <row r="84" spans="2:2" ht="13.2" x14ac:dyDescent="0.25">
      <c r="B84" s="7"/>
    </row>
    <row r="85" spans="2:2" ht="13.2" x14ac:dyDescent="0.25">
      <c r="B85" s="7"/>
    </row>
    <row r="86" spans="2:2" ht="13.2" x14ac:dyDescent="0.25">
      <c r="B86" s="7"/>
    </row>
    <row r="87" spans="2:2" ht="13.2" x14ac:dyDescent="0.25">
      <c r="B87" s="7"/>
    </row>
    <row r="88" spans="2:2" ht="13.2" x14ac:dyDescent="0.25">
      <c r="B88" s="7"/>
    </row>
    <row r="89" spans="2:2" ht="13.2" x14ac:dyDescent="0.25">
      <c r="B89" s="7"/>
    </row>
    <row r="90" spans="2:2" ht="13.2" x14ac:dyDescent="0.25">
      <c r="B90" s="7"/>
    </row>
    <row r="91" spans="2:2" ht="13.2" x14ac:dyDescent="0.25">
      <c r="B91" s="7"/>
    </row>
    <row r="92" spans="2:2" ht="13.2" x14ac:dyDescent="0.25">
      <c r="B92" s="7"/>
    </row>
    <row r="93" spans="2:2" ht="13.2" x14ac:dyDescent="0.25">
      <c r="B93" s="7"/>
    </row>
    <row r="94" spans="2:2" ht="13.2" x14ac:dyDescent="0.25">
      <c r="B94" s="7"/>
    </row>
    <row r="95" spans="2:2" ht="13.2" x14ac:dyDescent="0.25">
      <c r="B95" s="7"/>
    </row>
    <row r="96" spans="2:2" ht="13.2" x14ac:dyDescent="0.25">
      <c r="B96" s="7"/>
    </row>
    <row r="97" spans="2:2" ht="13.2" x14ac:dyDescent="0.25">
      <c r="B97" s="7"/>
    </row>
    <row r="98" spans="2:2" ht="13.2" x14ac:dyDescent="0.25">
      <c r="B98" s="7"/>
    </row>
    <row r="99" spans="2:2" ht="13.2" x14ac:dyDescent="0.25">
      <c r="B99" s="7"/>
    </row>
    <row r="100" spans="2:2" ht="13.2" x14ac:dyDescent="0.25">
      <c r="B100" s="7"/>
    </row>
    <row r="101" spans="2:2" ht="13.2" x14ac:dyDescent="0.25">
      <c r="B101" s="7"/>
    </row>
    <row r="102" spans="2:2" ht="13.2" x14ac:dyDescent="0.25">
      <c r="B102" s="7"/>
    </row>
    <row r="103" spans="2:2" ht="13.2" x14ac:dyDescent="0.25">
      <c r="B103" s="7"/>
    </row>
    <row r="104" spans="2:2" ht="13.2" x14ac:dyDescent="0.25">
      <c r="B104" s="7"/>
    </row>
    <row r="105" spans="2:2" ht="13.2" x14ac:dyDescent="0.25">
      <c r="B105" s="7"/>
    </row>
    <row r="106" spans="2:2" ht="13.2" x14ac:dyDescent="0.25">
      <c r="B106" s="7"/>
    </row>
    <row r="107" spans="2:2" ht="13.2" x14ac:dyDescent="0.25">
      <c r="B107" s="7"/>
    </row>
    <row r="108" spans="2:2" ht="13.2" x14ac:dyDescent="0.25">
      <c r="B108" s="7"/>
    </row>
    <row r="109" spans="2:2" ht="13.2" x14ac:dyDescent="0.25">
      <c r="B109" s="7"/>
    </row>
    <row r="110" spans="2:2" ht="13.2" x14ac:dyDescent="0.25">
      <c r="B110" s="7"/>
    </row>
    <row r="111" spans="2:2" ht="13.2" x14ac:dyDescent="0.25">
      <c r="B111" s="7"/>
    </row>
    <row r="112" spans="2:2" ht="13.2" x14ac:dyDescent="0.25">
      <c r="B112" s="7"/>
    </row>
    <row r="113" spans="2:2" ht="13.2" x14ac:dyDescent="0.25">
      <c r="B113" s="7"/>
    </row>
    <row r="114" spans="2:2" ht="13.2" x14ac:dyDescent="0.25">
      <c r="B114" s="7"/>
    </row>
    <row r="115" spans="2:2" ht="13.2" x14ac:dyDescent="0.25">
      <c r="B115" s="7"/>
    </row>
    <row r="116" spans="2:2" ht="13.2" x14ac:dyDescent="0.25">
      <c r="B116" s="7"/>
    </row>
    <row r="117" spans="2:2" ht="13.2" x14ac:dyDescent="0.25">
      <c r="B117" s="7"/>
    </row>
    <row r="118" spans="2:2" ht="13.2" x14ac:dyDescent="0.25">
      <c r="B118" s="7"/>
    </row>
    <row r="119" spans="2:2" ht="13.2" x14ac:dyDescent="0.25">
      <c r="B119" s="7"/>
    </row>
    <row r="120" spans="2:2" ht="13.2" x14ac:dyDescent="0.25">
      <c r="B120" s="7"/>
    </row>
    <row r="121" spans="2:2" ht="13.2" x14ac:dyDescent="0.25">
      <c r="B121" s="7"/>
    </row>
    <row r="122" spans="2:2" ht="13.2" x14ac:dyDescent="0.25">
      <c r="B122" s="7"/>
    </row>
    <row r="123" spans="2:2" ht="13.2" x14ac:dyDescent="0.25">
      <c r="B123" s="7"/>
    </row>
    <row r="124" spans="2:2" ht="13.2" x14ac:dyDescent="0.25">
      <c r="B124" s="7"/>
    </row>
    <row r="125" spans="2:2" ht="13.2" x14ac:dyDescent="0.25">
      <c r="B125" s="7"/>
    </row>
    <row r="126" spans="2:2" ht="13.2" x14ac:dyDescent="0.25">
      <c r="B126" s="7"/>
    </row>
    <row r="127" spans="2:2" ht="13.2" x14ac:dyDescent="0.25">
      <c r="B127" s="7"/>
    </row>
    <row r="128" spans="2:2" ht="13.2" x14ac:dyDescent="0.25">
      <c r="B128" s="7"/>
    </row>
    <row r="129" spans="2:2" ht="13.2" x14ac:dyDescent="0.25">
      <c r="B129" s="7"/>
    </row>
    <row r="130" spans="2:2" ht="13.2" x14ac:dyDescent="0.25">
      <c r="B130" s="7"/>
    </row>
    <row r="131" spans="2:2" ht="13.2" x14ac:dyDescent="0.25">
      <c r="B131" s="7"/>
    </row>
    <row r="132" spans="2:2" ht="13.2" x14ac:dyDescent="0.25">
      <c r="B132" s="7"/>
    </row>
    <row r="133" spans="2:2" ht="13.2" x14ac:dyDescent="0.25">
      <c r="B133" s="7"/>
    </row>
    <row r="134" spans="2:2" ht="13.2" x14ac:dyDescent="0.25">
      <c r="B134" s="7"/>
    </row>
    <row r="135" spans="2:2" ht="13.2" x14ac:dyDescent="0.25">
      <c r="B135" s="7"/>
    </row>
    <row r="136" spans="2:2" ht="13.2" x14ac:dyDescent="0.25">
      <c r="B136" s="7"/>
    </row>
    <row r="137" spans="2:2" ht="13.2" x14ac:dyDescent="0.25">
      <c r="B137" s="7"/>
    </row>
    <row r="138" spans="2:2" ht="13.2" x14ac:dyDescent="0.25">
      <c r="B138" s="7"/>
    </row>
    <row r="139" spans="2:2" ht="13.2" x14ac:dyDescent="0.25">
      <c r="B139" s="7"/>
    </row>
    <row r="140" spans="2:2" ht="13.2" x14ac:dyDescent="0.25">
      <c r="B140" s="7"/>
    </row>
    <row r="141" spans="2:2" ht="13.2" x14ac:dyDescent="0.25">
      <c r="B141" s="7"/>
    </row>
    <row r="142" spans="2:2" ht="13.2" x14ac:dyDescent="0.25">
      <c r="B142" s="7"/>
    </row>
    <row r="143" spans="2:2" ht="13.2" x14ac:dyDescent="0.25">
      <c r="B143" s="7"/>
    </row>
    <row r="144" spans="2:2" ht="13.2" x14ac:dyDescent="0.25">
      <c r="B144" s="7"/>
    </row>
    <row r="145" spans="2:2" ht="13.2" x14ac:dyDescent="0.25">
      <c r="B145" s="7"/>
    </row>
    <row r="146" spans="2:2" ht="13.2" x14ac:dyDescent="0.25">
      <c r="B146" s="7"/>
    </row>
    <row r="147" spans="2:2" ht="13.2" x14ac:dyDescent="0.25">
      <c r="B147" s="7"/>
    </row>
    <row r="148" spans="2:2" ht="13.2" x14ac:dyDescent="0.25">
      <c r="B148" s="7"/>
    </row>
    <row r="149" spans="2:2" ht="13.2" x14ac:dyDescent="0.25">
      <c r="B149" s="7"/>
    </row>
    <row r="150" spans="2:2" ht="13.2" x14ac:dyDescent="0.25">
      <c r="B150" s="7"/>
    </row>
    <row r="151" spans="2:2" ht="13.2" x14ac:dyDescent="0.25">
      <c r="B151" s="7"/>
    </row>
    <row r="152" spans="2:2" ht="13.2" x14ac:dyDescent="0.25">
      <c r="B152" s="7"/>
    </row>
    <row r="153" spans="2:2" ht="13.2" x14ac:dyDescent="0.25">
      <c r="B153" s="7"/>
    </row>
    <row r="154" spans="2:2" ht="13.2" x14ac:dyDescent="0.25">
      <c r="B154" s="7"/>
    </row>
    <row r="155" spans="2:2" ht="13.2" x14ac:dyDescent="0.25">
      <c r="B155" s="7"/>
    </row>
    <row r="156" spans="2:2" ht="13.2" x14ac:dyDescent="0.25">
      <c r="B156" s="7"/>
    </row>
    <row r="157" spans="2:2" ht="13.2" x14ac:dyDescent="0.25">
      <c r="B157" s="7"/>
    </row>
    <row r="158" spans="2:2" ht="13.2" x14ac:dyDescent="0.25">
      <c r="B158" s="7"/>
    </row>
    <row r="159" spans="2:2" ht="13.2" x14ac:dyDescent="0.25">
      <c r="B159" s="7"/>
    </row>
    <row r="160" spans="2:2" ht="13.2" x14ac:dyDescent="0.25">
      <c r="B160" s="7"/>
    </row>
    <row r="161" spans="2:2" ht="13.2" x14ac:dyDescent="0.25">
      <c r="B161" s="7"/>
    </row>
    <row r="162" spans="2:2" ht="13.2" x14ac:dyDescent="0.25">
      <c r="B162" s="7"/>
    </row>
    <row r="163" spans="2:2" ht="13.2" x14ac:dyDescent="0.25">
      <c r="B163" s="7"/>
    </row>
    <row r="164" spans="2:2" ht="13.2" x14ac:dyDescent="0.25">
      <c r="B164" s="7"/>
    </row>
    <row r="165" spans="2:2" ht="13.2" x14ac:dyDescent="0.25">
      <c r="B165" s="7"/>
    </row>
    <row r="166" spans="2:2" ht="13.2" x14ac:dyDescent="0.25">
      <c r="B166" s="7"/>
    </row>
    <row r="167" spans="2:2" ht="13.2" x14ac:dyDescent="0.25">
      <c r="B167" s="7"/>
    </row>
    <row r="168" spans="2:2" ht="13.2" x14ac:dyDescent="0.25">
      <c r="B168" s="7"/>
    </row>
    <row r="169" spans="2:2" ht="13.2" x14ac:dyDescent="0.25">
      <c r="B169" s="7"/>
    </row>
    <row r="170" spans="2:2" ht="13.2" x14ac:dyDescent="0.25">
      <c r="B170" s="7"/>
    </row>
    <row r="171" spans="2:2" ht="13.2" x14ac:dyDescent="0.25">
      <c r="B171" s="7"/>
    </row>
    <row r="172" spans="2:2" ht="13.2" x14ac:dyDescent="0.25">
      <c r="B172" s="7"/>
    </row>
    <row r="173" spans="2:2" ht="13.2" x14ac:dyDescent="0.25">
      <c r="B173" s="7"/>
    </row>
    <row r="174" spans="2:2" ht="13.2" x14ac:dyDescent="0.25">
      <c r="B174" s="7"/>
    </row>
    <row r="175" spans="2:2" ht="13.2" x14ac:dyDescent="0.25">
      <c r="B175" s="7"/>
    </row>
    <row r="176" spans="2:2" ht="13.2" x14ac:dyDescent="0.25">
      <c r="B176" s="7"/>
    </row>
    <row r="177" spans="2:2" ht="13.2" x14ac:dyDescent="0.25">
      <c r="B177" s="7"/>
    </row>
    <row r="178" spans="2:2" ht="13.2" x14ac:dyDescent="0.25">
      <c r="B178" s="7"/>
    </row>
    <row r="179" spans="2:2" ht="13.2" x14ac:dyDescent="0.25">
      <c r="B179" s="7"/>
    </row>
    <row r="180" spans="2:2" ht="13.2" x14ac:dyDescent="0.25">
      <c r="B180" s="7"/>
    </row>
    <row r="181" spans="2:2" ht="13.2" x14ac:dyDescent="0.25">
      <c r="B181" s="7"/>
    </row>
    <row r="182" spans="2:2" ht="13.2" x14ac:dyDescent="0.25">
      <c r="B182" s="7"/>
    </row>
    <row r="183" spans="2:2" ht="13.2" x14ac:dyDescent="0.25">
      <c r="B183" s="7"/>
    </row>
    <row r="184" spans="2:2" ht="13.2" x14ac:dyDescent="0.25">
      <c r="B184" s="7"/>
    </row>
    <row r="185" spans="2:2" ht="13.2" x14ac:dyDescent="0.25">
      <c r="B185" s="7"/>
    </row>
    <row r="186" spans="2:2" ht="13.2" x14ac:dyDescent="0.25">
      <c r="B186" s="7"/>
    </row>
    <row r="187" spans="2:2" ht="13.2" x14ac:dyDescent="0.25">
      <c r="B187" s="7"/>
    </row>
    <row r="188" spans="2:2" ht="13.2" x14ac:dyDescent="0.25">
      <c r="B188" s="7"/>
    </row>
    <row r="189" spans="2:2" ht="13.2" x14ac:dyDescent="0.25">
      <c r="B189" s="7"/>
    </row>
    <row r="190" spans="2:2" ht="13.2" x14ac:dyDescent="0.25">
      <c r="B190" s="7"/>
    </row>
    <row r="191" spans="2:2" ht="13.2" x14ac:dyDescent="0.25">
      <c r="B191" s="7"/>
    </row>
    <row r="192" spans="2:2" ht="13.2" x14ac:dyDescent="0.25">
      <c r="B192" s="7"/>
    </row>
    <row r="193" spans="2:2" ht="13.2" x14ac:dyDescent="0.25">
      <c r="B193" s="7"/>
    </row>
    <row r="194" spans="2:2" ht="13.2" x14ac:dyDescent="0.25">
      <c r="B194" s="7"/>
    </row>
    <row r="195" spans="2:2" ht="13.2" x14ac:dyDescent="0.25">
      <c r="B195" s="7"/>
    </row>
    <row r="196" spans="2:2" ht="13.2" x14ac:dyDescent="0.25">
      <c r="B196" s="7"/>
    </row>
    <row r="197" spans="2:2" ht="13.2" x14ac:dyDescent="0.25">
      <c r="B197" s="7"/>
    </row>
    <row r="198" spans="2:2" ht="13.2" x14ac:dyDescent="0.25">
      <c r="B198" s="7"/>
    </row>
    <row r="199" spans="2:2" ht="13.2" x14ac:dyDescent="0.25">
      <c r="B199" s="7"/>
    </row>
    <row r="200" spans="2:2" ht="13.2" x14ac:dyDescent="0.25">
      <c r="B200" s="7"/>
    </row>
    <row r="201" spans="2:2" ht="13.2" x14ac:dyDescent="0.25">
      <c r="B201" s="7"/>
    </row>
    <row r="202" spans="2:2" ht="13.2" x14ac:dyDescent="0.25">
      <c r="B202" s="7"/>
    </row>
    <row r="203" spans="2:2" ht="13.2" x14ac:dyDescent="0.25">
      <c r="B203" s="7"/>
    </row>
    <row r="204" spans="2:2" ht="13.2" x14ac:dyDescent="0.25">
      <c r="B204" s="7"/>
    </row>
    <row r="205" spans="2:2" ht="13.2" x14ac:dyDescent="0.25">
      <c r="B205" s="7"/>
    </row>
    <row r="206" spans="2:2" ht="13.2" x14ac:dyDescent="0.25">
      <c r="B206" s="7"/>
    </row>
    <row r="207" spans="2:2" ht="13.2" x14ac:dyDescent="0.25">
      <c r="B207" s="7"/>
    </row>
    <row r="208" spans="2:2" ht="13.2" x14ac:dyDescent="0.25">
      <c r="B208" s="7"/>
    </row>
    <row r="209" spans="2:2" ht="13.2" x14ac:dyDescent="0.25">
      <c r="B209" s="7"/>
    </row>
    <row r="210" spans="2:2" ht="13.2" x14ac:dyDescent="0.25">
      <c r="B210" s="7"/>
    </row>
    <row r="211" spans="2:2" ht="13.2" x14ac:dyDescent="0.25">
      <c r="B211" s="7"/>
    </row>
    <row r="212" spans="2:2" ht="13.2" x14ac:dyDescent="0.25">
      <c r="B212" s="7"/>
    </row>
    <row r="213" spans="2:2" ht="13.2" x14ac:dyDescent="0.25">
      <c r="B213" s="7"/>
    </row>
    <row r="214" spans="2:2" ht="13.2" x14ac:dyDescent="0.25">
      <c r="B214" s="7"/>
    </row>
    <row r="215" spans="2:2" ht="13.2" x14ac:dyDescent="0.25">
      <c r="B215" s="7"/>
    </row>
    <row r="216" spans="2:2" ht="13.2" x14ac:dyDescent="0.25">
      <c r="B216" s="7"/>
    </row>
    <row r="217" spans="2:2" ht="13.2" x14ac:dyDescent="0.25">
      <c r="B217" s="7"/>
    </row>
    <row r="218" spans="2:2" ht="13.2" x14ac:dyDescent="0.25">
      <c r="B218" s="7"/>
    </row>
    <row r="219" spans="2:2" ht="13.2" x14ac:dyDescent="0.25">
      <c r="B219" s="7"/>
    </row>
    <row r="220" spans="2:2" ht="13.2" x14ac:dyDescent="0.25">
      <c r="B220" s="7"/>
    </row>
    <row r="221" spans="2:2" ht="13.2" x14ac:dyDescent="0.25">
      <c r="B221" s="7"/>
    </row>
    <row r="222" spans="2:2" ht="13.2" x14ac:dyDescent="0.25">
      <c r="B222" s="7"/>
    </row>
    <row r="223" spans="2:2" ht="13.2" x14ac:dyDescent="0.25">
      <c r="B223" s="7"/>
    </row>
    <row r="224" spans="2:2" ht="13.2" x14ac:dyDescent="0.25">
      <c r="B224" s="7"/>
    </row>
    <row r="225" spans="2:2" ht="13.2" x14ac:dyDescent="0.25">
      <c r="B225" s="7"/>
    </row>
    <row r="226" spans="2:2" ht="13.2" x14ac:dyDescent="0.25">
      <c r="B226" s="7"/>
    </row>
    <row r="227" spans="2:2" ht="13.2" x14ac:dyDescent="0.25">
      <c r="B227" s="7"/>
    </row>
    <row r="228" spans="2:2" ht="13.2" x14ac:dyDescent="0.25">
      <c r="B228" s="7"/>
    </row>
    <row r="229" spans="2:2" ht="13.2" x14ac:dyDescent="0.25">
      <c r="B229" s="7"/>
    </row>
    <row r="230" spans="2:2" ht="13.2" x14ac:dyDescent="0.25">
      <c r="B230" s="7"/>
    </row>
    <row r="231" spans="2:2" ht="13.2" x14ac:dyDescent="0.25">
      <c r="B231" s="7"/>
    </row>
    <row r="232" spans="2:2" ht="13.2" x14ac:dyDescent="0.25">
      <c r="B232" s="7"/>
    </row>
    <row r="233" spans="2:2" ht="13.2" x14ac:dyDescent="0.25">
      <c r="B233" s="7"/>
    </row>
    <row r="234" spans="2:2" ht="13.2" x14ac:dyDescent="0.25">
      <c r="B234" s="7"/>
    </row>
    <row r="235" spans="2:2" ht="13.2" x14ac:dyDescent="0.25">
      <c r="B235" s="7"/>
    </row>
    <row r="236" spans="2:2" ht="13.2" x14ac:dyDescent="0.25">
      <c r="B236" s="7"/>
    </row>
    <row r="237" spans="2:2" ht="13.2" x14ac:dyDescent="0.25">
      <c r="B237" s="7"/>
    </row>
    <row r="238" spans="2:2" ht="13.2" x14ac:dyDescent="0.25">
      <c r="B238" s="7"/>
    </row>
    <row r="239" spans="2:2" ht="13.2" x14ac:dyDescent="0.25">
      <c r="B239" s="7"/>
    </row>
    <row r="240" spans="2:2" ht="13.2" x14ac:dyDescent="0.25">
      <c r="B240" s="7"/>
    </row>
    <row r="241" spans="2:2" ht="13.2" x14ac:dyDescent="0.25">
      <c r="B241" s="7"/>
    </row>
    <row r="242" spans="2:2" ht="13.2" x14ac:dyDescent="0.25">
      <c r="B242" s="7"/>
    </row>
    <row r="243" spans="2:2" ht="13.2" x14ac:dyDescent="0.25">
      <c r="B243" s="7"/>
    </row>
    <row r="244" spans="2:2" ht="13.2" x14ac:dyDescent="0.25">
      <c r="B244" s="7"/>
    </row>
    <row r="245" spans="2:2" ht="13.2" x14ac:dyDescent="0.25">
      <c r="B245" s="7"/>
    </row>
    <row r="246" spans="2:2" ht="13.2" x14ac:dyDescent="0.25">
      <c r="B246" s="7"/>
    </row>
    <row r="247" spans="2:2" ht="13.2" x14ac:dyDescent="0.25">
      <c r="B247" s="7"/>
    </row>
    <row r="248" spans="2:2" ht="13.2" x14ac:dyDescent="0.25">
      <c r="B248" s="7"/>
    </row>
    <row r="249" spans="2:2" ht="13.2" x14ac:dyDescent="0.25">
      <c r="B249" s="7"/>
    </row>
    <row r="250" spans="2:2" ht="13.2" x14ac:dyDescent="0.25">
      <c r="B250" s="7"/>
    </row>
    <row r="251" spans="2:2" ht="13.2" x14ac:dyDescent="0.25">
      <c r="B251" s="7"/>
    </row>
    <row r="252" spans="2:2" ht="13.2" x14ac:dyDescent="0.25">
      <c r="B252" s="7"/>
    </row>
    <row r="253" spans="2:2" ht="13.2" x14ac:dyDescent="0.25">
      <c r="B253" s="7"/>
    </row>
    <row r="254" spans="2:2" ht="13.2" x14ac:dyDescent="0.25">
      <c r="B254" s="7"/>
    </row>
    <row r="255" spans="2:2" ht="13.2" x14ac:dyDescent="0.25">
      <c r="B255" s="7"/>
    </row>
    <row r="256" spans="2:2" ht="13.2" x14ac:dyDescent="0.25">
      <c r="B256" s="7"/>
    </row>
    <row r="257" spans="2:2" ht="13.2" x14ac:dyDescent="0.25">
      <c r="B257" s="7"/>
    </row>
    <row r="258" spans="2:2" ht="13.2" x14ac:dyDescent="0.25">
      <c r="B258" s="7"/>
    </row>
    <row r="259" spans="2:2" ht="13.2" x14ac:dyDescent="0.25">
      <c r="B259" s="7"/>
    </row>
    <row r="260" spans="2:2" ht="13.2" x14ac:dyDescent="0.25">
      <c r="B260" s="7"/>
    </row>
    <row r="261" spans="2:2" ht="13.2" x14ac:dyDescent="0.25">
      <c r="B261" s="7"/>
    </row>
    <row r="262" spans="2:2" ht="13.2" x14ac:dyDescent="0.25">
      <c r="B262" s="7"/>
    </row>
    <row r="263" spans="2:2" ht="13.2" x14ac:dyDescent="0.25">
      <c r="B263" s="7"/>
    </row>
    <row r="264" spans="2:2" ht="13.2" x14ac:dyDescent="0.25">
      <c r="B264" s="7"/>
    </row>
    <row r="265" spans="2:2" ht="13.2" x14ac:dyDescent="0.25">
      <c r="B265" s="7"/>
    </row>
    <row r="266" spans="2:2" ht="13.2" x14ac:dyDescent="0.25">
      <c r="B266" s="7"/>
    </row>
    <row r="267" spans="2:2" ht="13.2" x14ac:dyDescent="0.25">
      <c r="B267" s="7"/>
    </row>
    <row r="268" spans="2:2" ht="13.2" x14ac:dyDescent="0.25">
      <c r="B268" s="7"/>
    </row>
    <row r="269" spans="2:2" ht="13.2" x14ac:dyDescent="0.25">
      <c r="B269" s="7"/>
    </row>
    <row r="270" spans="2:2" ht="13.2" x14ac:dyDescent="0.25">
      <c r="B270" s="7"/>
    </row>
    <row r="271" spans="2:2" ht="13.2" x14ac:dyDescent="0.25">
      <c r="B271" s="7"/>
    </row>
    <row r="272" spans="2:2" ht="13.2" x14ac:dyDescent="0.25">
      <c r="B272" s="7"/>
    </row>
    <row r="273" spans="2:2" ht="13.2" x14ac:dyDescent="0.25">
      <c r="B273" s="7"/>
    </row>
    <row r="274" spans="2:2" ht="13.2" x14ac:dyDescent="0.25">
      <c r="B274" s="7"/>
    </row>
    <row r="275" spans="2:2" ht="13.2" x14ac:dyDescent="0.25">
      <c r="B275" s="7"/>
    </row>
    <row r="276" spans="2:2" ht="13.2" x14ac:dyDescent="0.25">
      <c r="B276" s="7"/>
    </row>
    <row r="277" spans="2:2" ht="13.2" x14ac:dyDescent="0.25">
      <c r="B277" s="7"/>
    </row>
    <row r="278" spans="2:2" ht="13.2" x14ac:dyDescent="0.25">
      <c r="B278" s="7"/>
    </row>
    <row r="279" spans="2:2" ht="13.2" x14ac:dyDescent="0.25">
      <c r="B279" s="7"/>
    </row>
    <row r="280" spans="2:2" ht="13.2" x14ac:dyDescent="0.25">
      <c r="B280" s="7"/>
    </row>
    <row r="281" spans="2:2" ht="13.2" x14ac:dyDescent="0.25">
      <c r="B281" s="7"/>
    </row>
    <row r="282" spans="2:2" ht="13.2" x14ac:dyDescent="0.25">
      <c r="B282" s="7"/>
    </row>
    <row r="283" spans="2:2" ht="13.2" x14ac:dyDescent="0.25">
      <c r="B283" s="7"/>
    </row>
    <row r="284" spans="2:2" ht="13.2" x14ac:dyDescent="0.25">
      <c r="B284" s="7"/>
    </row>
    <row r="285" spans="2:2" ht="13.2" x14ac:dyDescent="0.25">
      <c r="B285" s="7"/>
    </row>
    <row r="286" spans="2:2" ht="13.2" x14ac:dyDescent="0.25">
      <c r="B286" s="7"/>
    </row>
    <row r="287" spans="2:2" ht="13.2" x14ac:dyDescent="0.25">
      <c r="B287" s="7"/>
    </row>
    <row r="288" spans="2:2" ht="13.2" x14ac:dyDescent="0.25">
      <c r="B288" s="7"/>
    </row>
    <row r="289" spans="2:2" ht="13.2" x14ac:dyDescent="0.25">
      <c r="B289" s="7"/>
    </row>
    <row r="290" spans="2:2" ht="13.2" x14ac:dyDescent="0.25">
      <c r="B290" s="7"/>
    </row>
    <row r="291" spans="2:2" ht="13.2" x14ac:dyDescent="0.25">
      <c r="B291" s="7"/>
    </row>
    <row r="292" spans="2:2" ht="13.2" x14ac:dyDescent="0.25">
      <c r="B292" s="7"/>
    </row>
    <row r="293" spans="2:2" ht="13.2" x14ac:dyDescent="0.25">
      <c r="B293" s="7"/>
    </row>
    <row r="294" spans="2:2" ht="13.2" x14ac:dyDescent="0.25">
      <c r="B294" s="7"/>
    </row>
    <row r="295" spans="2:2" ht="13.2" x14ac:dyDescent="0.25">
      <c r="B295" s="7"/>
    </row>
    <row r="296" spans="2:2" ht="13.2" x14ac:dyDescent="0.25">
      <c r="B296" s="7"/>
    </row>
    <row r="297" spans="2:2" ht="13.2" x14ac:dyDescent="0.25">
      <c r="B297" s="7"/>
    </row>
    <row r="298" spans="2:2" ht="13.2" x14ac:dyDescent="0.25">
      <c r="B298" s="7"/>
    </row>
    <row r="299" spans="2:2" ht="13.2" x14ac:dyDescent="0.25">
      <c r="B299" s="7"/>
    </row>
    <row r="300" spans="2:2" ht="13.2" x14ac:dyDescent="0.25">
      <c r="B300" s="7"/>
    </row>
    <row r="301" spans="2:2" ht="13.2" x14ac:dyDescent="0.25">
      <c r="B301" s="7"/>
    </row>
    <row r="302" spans="2:2" ht="13.2" x14ac:dyDescent="0.25">
      <c r="B302" s="7"/>
    </row>
    <row r="303" spans="2:2" ht="13.2" x14ac:dyDescent="0.25">
      <c r="B303" s="7"/>
    </row>
    <row r="304" spans="2:2" ht="13.2" x14ac:dyDescent="0.25">
      <c r="B304" s="7"/>
    </row>
    <row r="305" spans="2:2" ht="13.2" x14ac:dyDescent="0.25">
      <c r="B305" s="7"/>
    </row>
    <row r="306" spans="2:2" ht="13.2" x14ac:dyDescent="0.25">
      <c r="B306" s="7"/>
    </row>
    <row r="307" spans="2:2" ht="13.2" x14ac:dyDescent="0.25">
      <c r="B307" s="7"/>
    </row>
    <row r="308" spans="2:2" ht="13.2" x14ac:dyDescent="0.25">
      <c r="B308" s="7"/>
    </row>
    <row r="309" spans="2:2" ht="13.2" x14ac:dyDescent="0.25">
      <c r="B309" s="7"/>
    </row>
    <row r="310" spans="2:2" ht="13.2" x14ac:dyDescent="0.25">
      <c r="B310" s="7"/>
    </row>
    <row r="311" spans="2:2" ht="13.2" x14ac:dyDescent="0.25">
      <c r="B311" s="7"/>
    </row>
    <row r="312" spans="2:2" ht="13.2" x14ac:dyDescent="0.25">
      <c r="B312" s="7"/>
    </row>
    <row r="313" spans="2:2" ht="13.2" x14ac:dyDescent="0.25">
      <c r="B313" s="7"/>
    </row>
    <row r="314" spans="2:2" ht="13.2" x14ac:dyDescent="0.25">
      <c r="B314" s="7"/>
    </row>
    <row r="315" spans="2:2" ht="13.2" x14ac:dyDescent="0.25">
      <c r="B315" s="7"/>
    </row>
    <row r="316" spans="2:2" ht="13.2" x14ac:dyDescent="0.25">
      <c r="B316" s="7"/>
    </row>
    <row r="317" spans="2:2" ht="13.2" x14ac:dyDescent="0.25">
      <c r="B317" s="7"/>
    </row>
    <row r="318" spans="2:2" ht="13.2" x14ac:dyDescent="0.25">
      <c r="B318" s="7"/>
    </row>
    <row r="319" spans="2:2" ht="13.2" x14ac:dyDescent="0.25">
      <c r="B319" s="7"/>
    </row>
    <row r="320" spans="2:2" ht="13.2" x14ac:dyDescent="0.25">
      <c r="B320" s="7"/>
    </row>
    <row r="321" spans="2:2" ht="13.2" x14ac:dyDescent="0.25">
      <c r="B321" s="7"/>
    </row>
    <row r="322" spans="2:2" ht="13.2" x14ac:dyDescent="0.25">
      <c r="B322" s="7"/>
    </row>
    <row r="323" spans="2:2" ht="13.2" x14ac:dyDescent="0.25">
      <c r="B323" s="7"/>
    </row>
    <row r="324" spans="2:2" ht="13.2" x14ac:dyDescent="0.25">
      <c r="B324" s="7"/>
    </row>
    <row r="325" spans="2:2" ht="13.2" x14ac:dyDescent="0.25">
      <c r="B325" s="7"/>
    </row>
    <row r="326" spans="2:2" ht="13.2" x14ac:dyDescent="0.25">
      <c r="B326" s="7"/>
    </row>
    <row r="327" spans="2:2" ht="13.2" x14ac:dyDescent="0.25">
      <c r="B327" s="7"/>
    </row>
    <row r="328" spans="2:2" ht="13.2" x14ac:dyDescent="0.25">
      <c r="B328" s="7"/>
    </row>
    <row r="329" spans="2:2" ht="13.2" x14ac:dyDescent="0.25">
      <c r="B329" s="7"/>
    </row>
    <row r="330" spans="2:2" ht="13.2" x14ac:dyDescent="0.25">
      <c r="B330" s="7"/>
    </row>
    <row r="331" spans="2:2" ht="13.2" x14ac:dyDescent="0.25">
      <c r="B331" s="7"/>
    </row>
    <row r="332" spans="2:2" ht="13.2" x14ac:dyDescent="0.25">
      <c r="B332" s="7"/>
    </row>
    <row r="333" spans="2:2" ht="13.2" x14ac:dyDescent="0.25">
      <c r="B333" s="7"/>
    </row>
    <row r="334" spans="2:2" ht="13.2" x14ac:dyDescent="0.25">
      <c r="B334" s="7"/>
    </row>
    <row r="335" spans="2:2" ht="13.2" x14ac:dyDescent="0.25">
      <c r="B335" s="7"/>
    </row>
    <row r="336" spans="2:2" ht="13.2" x14ac:dyDescent="0.25">
      <c r="B336" s="7"/>
    </row>
    <row r="337" spans="2:2" ht="13.2" x14ac:dyDescent="0.25">
      <c r="B337" s="7"/>
    </row>
    <row r="338" spans="2:2" ht="13.2" x14ac:dyDescent="0.25">
      <c r="B338" s="7"/>
    </row>
    <row r="339" spans="2:2" ht="13.2" x14ac:dyDescent="0.25">
      <c r="B339" s="7"/>
    </row>
    <row r="340" spans="2:2" ht="13.2" x14ac:dyDescent="0.25">
      <c r="B340" s="7"/>
    </row>
    <row r="341" spans="2:2" ht="13.2" x14ac:dyDescent="0.25">
      <c r="B341" s="7"/>
    </row>
    <row r="342" spans="2:2" ht="13.2" x14ac:dyDescent="0.25">
      <c r="B342" s="7"/>
    </row>
    <row r="343" spans="2:2" ht="13.2" x14ac:dyDescent="0.25">
      <c r="B343" s="7"/>
    </row>
    <row r="344" spans="2:2" ht="13.2" x14ac:dyDescent="0.25">
      <c r="B344" s="7"/>
    </row>
    <row r="345" spans="2:2" ht="13.2" x14ac:dyDescent="0.25">
      <c r="B345" s="7"/>
    </row>
    <row r="346" spans="2:2" ht="13.2" x14ac:dyDescent="0.25">
      <c r="B346" s="7"/>
    </row>
    <row r="347" spans="2:2" ht="13.2" x14ac:dyDescent="0.25">
      <c r="B347" s="7"/>
    </row>
    <row r="348" spans="2:2" ht="13.2" x14ac:dyDescent="0.25">
      <c r="B348" s="7"/>
    </row>
    <row r="349" spans="2:2" ht="13.2" x14ac:dyDescent="0.25">
      <c r="B349" s="7"/>
    </row>
    <row r="350" spans="2:2" ht="13.2" x14ac:dyDescent="0.25">
      <c r="B350" s="7"/>
    </row>
    <row r="351" spans="2:2" ht="13.2" x14ac:dyDescent="0.25">
      <c r="B351" s="7"/>
    </row>
    <row r="352" spans="2:2" ht="13.2" x14ac:dyDescent="0.25">
      <c r="B352" s="7"/>
    </row>
    <row r="353" spans="2:2" ht="13.2" x14ac:dyDescent="0.25">
      <c r="B353" s="7"/>
    </row>
    <row r="354" spans="2:2" ht="13.2" x14ac:dyDescent="0.25">
      <c r="B354" s="7"/>
    </row>
    <row r="355" spans="2:2" ht="13.2" x14ac:dyDescent="0.25">
      <c r="B355" s="7"/>
    </row>
    <row r="356" spans="2:2" ht="13.2" x14ac:dyDescent="0.25">
      <c r="B356" s="7"/>
    </row>
    <row r="357" spans="2:2" ht="13.2" x14ac:dyDescent="0.25">
      <c r="B357" s="7"/>
    </row>
    <row r="358" spans="2:2" ht="13.2" x14ac:dyDescent="0.25">
      <c r="B358" s="7"/>
    </row>
    <row r="359" spans="2:2" ht="13.2" x14ac:dyDescent="0.25">
      <c r="B359" s="7"/>
    </row>
    <row r="360" spans="2:2" ht="13.2" x14ac:dyDescent="0.25">
      <c r="B360" s="7"/>
    </row>
    <row r="361" spans="2:2" ht="13.2" x14ac:dyDescent="0.25">
      <c r="B361" s="7"/>
    </row>
    <row r="362" spans="2:2" ht="13.2" x14ac:dyDescent="0.25">
      <c r="B362" s="7"/>
    </row>
    <row r="363" spans="2:2" ht="13.2" x14ac:dyDescent="0.25">
      <c r="B363" s="7"/>
    </row>
    <row r="364" spans="2:2" ht="13.2" x14ac:dyDescent="0.25">
      <c r="B364" s="7"/>
    </row>
    <row r="365" spans="2:2" ht="13.2" x14ac:dyDescent="0.25">
      <c r="B365" s="7"/>
    </row>
    <row r="366" spans="2:2" ht="13.2" x14ac:dyDescent="0.25">
      <c r="B366" s="7"/>
    </row>
    <row r="367" spans="2:2" ht="13.2" x14ac:dyDescent="0.25">
      <c r="B367" s="7"/>
    </row>
    <row r="368" spans="2:2" ht="13.2" x14ac:dyDescent="0.25">
      <c r="B368" s="7"/>
    </row>
    <row r="369" spans="2:2" ht="13.2" x14ac:dyDescent="0.25">
      <c r="B369" s="7"/>
    </row>
    <row r="370" spans="2:2" ht="13.2" x14ac:dyDescent="0.25">
      <c r="B370" s="7"/>
    </row>
    <row r="371" spans="2:2" ht="13.2" x14ac:dyDescent="0.25">
      <c r="B371" s="7"/>
    </row>
    <row r="372" spans="2:2" ht="13.2" x14ac:dyDescent="0.25">
      <c r="B372" s="7"/>
    </row>
    <row r="373" spans="2:2" ht="13.2" x14ac:dyDescent="0.25">
      <c r="B373" s="7"/>
    </row>
    <row r="374" spans="2:2" ht="13.2" x14ac:dyDescent="0.25">
      <c r="B374" s="7"/>
    </row>
    <row r="375" spans="2:2" ht="13.2" x14ac:dyDescent="0.25">
      <c r="B375" s="7"/>
    </row>
    <row r="376" spans="2:2" ht="13.2" x14ac:dyDescent="0.25">
      <c r="B376" s="7"/>
    </row>
    <row r="377" spans="2:2" ht="13.2" x14ac:dyDescent="0.25">
      <c r="B377" s="7"/>
    </row>
    <row r="378" spans="2:2" ht="13.2" x14ac:dyDescent="0.25">
      <c r="B378" s="7"/>
    </row>
    <row r="379" spans="2:2" ht="13.2" x14ac:dyDescent="0.25">
      <c r="B379" s="7"/>
    </row>
    <row r="380" spans="2:2" ht="13.2" x14ac:dyDescent="0.25">
      <c r="B380" s="7"/>
    </row>
    <row r="381" spans="2:2" ht="13.2" x14ac:dyDescent="0.25">
      <c r="B381" s="7"/>
    </row>
    <row r="382" spans="2:2" ht="13.2" x14ac:dyDescent="0.25">
      <c r="B382" s="7"/>
    </row>
    <row r="383" spans="2:2" ht="13.2" x14ac:dyDescent="0.25">
      <c r="B383" s="7"/>
    </row>
    <row r="384" spans="2:2" ht="13.2" x14ac:dyDescent="0.25">
      <c r="B384" s="7"/>
    </row>
    <row r="385" spans="2:2" ht="13.2" x14ac:dyDescent="0.25">
      <c r="B385" s="7"/>
    </row>
    <row r="386" spans="2:2" ht="13.2" x14ac:dyDescent="0.25">
      <c r="B386" s="7"/>
    </row>
    <row r="387" spans="2:2" ht="13.2" x14ac:dyDescent="0.25">
      <c r="B387" s="7"/>
    </row>
    <row r="388" spans="2:2" ht="13.2" x14ac:dyDescent="0.25">
      <c r="B388" s="7"/>
    </row>
    <row r="389" spans="2:2" ht="13.2" x14ac:dyDescent="0.25">
      <c r="B389" s="7"/>
    </row>
    <row r="390" spans="2:2" ht="13.2" x14ac:dyDescent="0.25">
      <c r="B390" s="7"/>
    </row>
    <row r="391" spans="2:2" ht="13.2" x14ac:dyDescent="0.25">
      <c r="B391" s="7"/>
    </row>
    <row r="392" spans="2:2" ht="13.2" x14ac:dyDescent="0.25">
      <c r="B392" s="7"/>
    </row>
    <row r="393" spans="2:2" ht="13.2" x14ac:dyDescent="0.25">
      <c r="B393" s="7"/>
    </row>
    <row r="394" spans="2:2" ht="13.2" x14ac:dyDescent="0.25">
      <c r="B394" s="7"/>
    </row>
    <row r="395" spans="2:2" ht="13.2" x14ac:dyDescent="0.25">
      <c r="B395" s="7"/>
    </row>
    <row r="396" spans="2:2" ht="13.2" x14ac:dyDescent="0.25">
      <c r="B396" s="7"/>
    </row>
    <row r="397" spans="2:2" ht="13.2" x14ac:dyDescent="0.25">
      <c r="B397" s="7"/>
    </row>
    <row r="398" spans="2:2" ht="13.2" x14ac:dyDescent="0.25">
      <c r="B398" s="7"/>
    </row>
    <row r="399" spans="2:2" ht="13.2" x14ac:dyDescent="0.25">
      <c r="B399" s="7"/>
    </row>
    <row r="400" spans="2:2" ht="13.2" x14ac:dyDescent="0.25">
      <c r="B400" s="7"/>
    </row>
    <row r="401" spans="2:2" ht="13.2" x14ac:dyDescent="0.25">
      <c r="B401" s="7"/>
    </row>
    <row r="402" spans="2:2" ht="13.2" x14ac:dyDescent="0.25">
      <c r="B402" s="7"/>
    </row>
    <row r="403" spans="2:2" ht="13.2" x14ac:dyDescent="0.25">
      <c r="B403" s="7"/>
    </row>
    <row r="404" spans="2:2" ht="13.2" x14ac:dyDescent="0.25">
      <c r="B404" s="7"/>
    </row>
    <row r="405" spans="2:2" ht="13.2" x14ac:dyDescent="0.25">
      <c r="B405" s="7"/>
    </row>
    <row r="406" spans="2:2" ht="13.2" x14ac:dyDescent="0.25">
      <c r="B406" s="7"/>
    </row>
    <row r="407" spans="2:2" ht="13.2" x14ac:dyDescent="0.25">
      <c r="B407" s="7"/>
    </row>
    <row r="408" spans="2:2" ht="13.2" x14ac:dyDescent="0.25">
      <c r="B408" s="7"/>
    </row>
    <row r="409" spans="2:2" ht="13.2" x14ac:dyDescent="0.25">
      <c r="B409" s="7"/>
    </row>
    <row r="410" spans="2:2" ht="13.2" x14ac:dyDescent="0.25">
      <c r="B410" s="7"/>
    </row>
    <row r="411" spans="2:2" ht="13.2" x14ac:dyDescent="0.25">
      <c r="B411" s="7"/>
    </row>
    <row r="412" spans="2:2" ht="13.2" x14ac:dyDescent="0.25">
      <c r="B412" s="7"/>
    </row>
    <row r="413" spans="2:2" ht="13.2" x14ac:dyDescent="0.25">
      <c r="B413" s="7"/>
    </row>
    <row r="414" spans="2:2" ht="13.2" x14ac:dyDescent="0.25">
      <c r="B414" s="7"/>
    </row>
    <row r="415" spans="2:2" ht="13.2" x14ac:dyDescent="0.25">
      <c r="B415" s="7"/>
    </row>
    <row r="416" spans="2:2" ht="13.2" x14ac:dyDescent="0.25">
      <c r="B416" s="7"/>
    </row>
    <row r="417" spans="2:2" ht="13.2" x14ac:dyDescent="0.25">
      <c r="B417" s="7"/>
    </row>
    <row r="418" spans="2:2" ht="13.2" x14ac:dyDescent="0.25">
      <c r="B418" s="7"/>
    </row>
    <row r="419" spans="2:2" ht="13.2" x14ac:dyDescent="0.25">
      <c r="B419" s="7"/>
    </row>
    <row r="420" spans="2:2" ht="13.2" x14ac:dyDescent="0.25">
      <c r="B420" s="7"/>
    </row>
    <row r="421" spans="2:2" ht="13.2" x14ac:dyDescent="0.25">
      <c r="B421" s="7"/>
    </row>
    <row r="422" spans="2:2" ht="13.2" x14ac:dyDescent="0.25">
      <c r="B422" s="7"/>
    </row>
    <row r="423" spans="2:2" ht="13.2" x14ac:dyDescent="0.25">
      <c r="B423" s="7"/>
    </row>
    <row r="424" spans="2:2" ht="13.2" x14ac:dyDescent="0.25">
      <c r="B424" s="7"/>
    </row>
    <row r="425" spans="2:2" ht="13.2" x14ac:dyDescent="0.25">
      <c r="B425" s="7"/>
    </row>
    <row r="426" spans="2:2" ht="13.2" x14ac:dyDescent="0.25">
      <c r="B426" s="7"/>
    </row>
    <row r="427" spans="2:2" ht="13.2" x14ac:dyDescent="0.25">
      <c r="B427" s="7"/>
    </row>
    <row r="428" spans="2:2" ht="13.2" x14ac:dyDescent="0.25">
      <c r="B428" s="7"/>
    </row>
    <row r="429" spans="2:2" ht="13.2" x14ac:dyDescent="0.25">
      <c r="B429" s="7"/>
    </row>
    <row r="430" spans="2:2" ht="13.2" x14ac:dyDescent="0.25">
      <c r="B430" s="7"/>
    </row>
    <row r="431" spans="2:2" ht="13.2" x14ac:dyDescent="0.25">
      <c r="B431" s="7"/>
    </row>
    <row r="432" spans="2:2" ht="13.2" x14ac:dyDescent="0.25">
      <c r="B432" s="7"/>
    </row>
    <row r="433" spans="2:2" ht="13.2" x14ac:dyDescent="0.25">
      <c r="B433" s="7"/>
    </row>
    <row r="434" spans="2:2" ht="13.2" x14ac:dyDescent="0.25">
      <c r="B434" s="7"/>
    </row>
    <row r="435" spans="2:2" ht="13.2" x14ac:dyDescent="0.25">
      <c r="B435" s="7"/>
    </row>
    <row r="436" spans="2:2" ht="13.2" x14ac:dyDescent="0.25">
      <c r="B436" s="7"/>
    </row>
    <row r="437" spans="2:2" ht="13.2" x14ac:dyDescent="0.25">
      <c r="B437" s="7"/>
    </row>
    <row r="438" spans="2:2" ht="13.2" x14ac:dyDescent="0.25">
      <c r="B438" s="7"/>
    </row>
    <row r="439" spans="2:2" ht="13.2" x14ac:dyDescent="0.25">
      <c r="B439" s="7"/>
    </row>
    <row r="440" spans="2:2" ht="13.2" x14ac:dyDescent="0.25">
      <c r="B440" s="7"/>
    </row>
    <row r="441" spans="2:2" ht="13.2" x14ac:dyDescent="0.25">
      <c r="B441" s="7"/>
    </row>
    <row r="442" spans="2:2" ht="13.2" x14ac:dyDescent="0.25">
      <c r="B442" s="7"/>
    </row>
    <row r="443" spans="2:2" ht="13.2" x14ac:dyDescent="0.25">
      <c r="B443" s="7"/>
    </row>
    <row r="444" spans="2:2" ht="13.2" x14ac:dyDescent="0.25">
      <c r="B444" s="7"/>
    </row>
    <row r="445" spans="2:2" ht="13.2" x14ac:dyDescent="0.25">
      <c r="B445" s="7"/>
    </row>
    <row r="446" spans="2:2" ht="13.2" x14ac:dyDescent="0.25">
      <c r="B446" s="7"/>
    </row>
    <row r="447" spans="2:2" ht="13.2" x14ac:dyDescent="0.25">
      <c r="B447" s="7"/>
    </row>
    <row r="448" spans="2:2" ht="13.2" x14ac:dyDescent="0.25">
      <c r="B448" s="7"/>
    </row>
    <row r="449" spans="2:2" ht="13.2" x14ac:dyDescent="0.25">
      <c r="B449" s="7"/>
    </row>
    <row r="450" spans="2:2" ht="13.2" x14ac:dyDescent="0.25">
      <c r="B450" s="7"/>
    </row>
    <row r="451" spans="2:2" ht="13.2" x14ac:dyDescent="0.25">
      <c r="B451" s="7"/>
    </row>
    <row r="452" spans="2:2" ht="13.2" x14ac:dyDescent="0.25">
      <c r="B452" s="7"/>
    </row>
    <row r="453" spans="2:2" ht="13.2" x14ac:dyDescent="0.25">
      <c r="B453" s="7"/>
    </row>
    <row r="454" spans="2:2" ht="13.2" x14ac:dyDescent="0.25">
      <c r="B454" s="7"/>
    </row>
    <row r="455" spans="2:2" ht="13.2" x14ac:dyDescent="0.25">
      <c r="B455" s="7"/>
    </row>
    <row r="456" spans="2:2" ht="13.2" x14ac:dyDescent="0.25">
      <c r="B456" s="7"/>
    </row>
    <row r="457" spans="2:2" ht="13.2" x14ac:dyDescent="0.25">
      <c r="B457" s="7"/>
    </row>
    <row r="458" spans="2:2" ht="13.2" x14ac:dyDescent="0.25">
      <c r="B458" s="7"/>
    </row>
    <row r="459" spans="2:2" ht="13.2" x14ac:dyDescent="0.25">
      <c r="B459" s="7"/>
    </row>
    <row r="460" spans="2:2" ht="13.2" x14ac:dyDescent="0.25">
      <c r="B460" s="7"/>
    </row>
    <row r="461" spans="2:2" ht="13.2" x14ac:dyDescent="0.25">
      <c r="B461" s="7"/>
    </row>
    <row r="462" spans="2:2" ht="13.2" x14ac:dyDescent="0.25">
      <c r="B462" s="7"/>
    </row>
    <row r="463" spans="2:2" ht="13.2" x14ac:dyDescent="0.25">
      <c r="B463" s="7"/>
    </row>
    <row r="464" spans="2:2" ht="13.2" x14ac:dyDescent="0.25">
      <c r="B464" s="7"/>
    </row>
    <row r="465" spans="2:2" ht="13.2" x14ac:dyDescent="0.25">
      <c r="B465" s="7"/>
    </row>
    <row r="466" spans="2:2" ht="13.2" x14ac:dyDescent="0.25">
      <c r="B466" s="7"/>
    </row>
    <row r="467" spans="2:2" ht="13.2" x14ac:dyDescent="0.25">
      <c r="B467" s="7"/>
    </row>
    <row r="468" spans="2:2" ht="13.2" x14ac:dyDescent="0.25">
      <c r="B468" s="7"/>
    </row>
    <row r="469" spans="2:2" ht="13.2" x14ac:dyDescent="0.25">
      <c r="B469" s="7"/>
    </row>
    <row r="470" spans="2:2" ht="13.2" x14ac:dyDescent="0.25">
      <c r="B470" s="7"/>
    </row>
    <row r="471" spans="2:2" ht="13.2" x14ac:dyDescent="0.25">
      <c r="B471" s="7"/>
    </row>
    <row r="472" spans="2:2" ht="13.2" x14ac:dyDescent="0.25">
      <c r="B472" s="7"/>
    </row>
    <row r="473" spans="2:2" ht="13.2" x14ac:dyDescent="0.25">
      <c r="B473" s="7"/>
    </row>
    <row r="474" spans="2:2" ht="13.2" x14ac:dyDescent="0.25">
      <c r="B474" s="7"/>
    </row>
    <row r="475" spans="2:2" ht="13.2" x14ac:dyDescent="0.25">
      <c r="B475" s="7"/>
    </row>
    <row r="476" spans="2:2" ht="13.2" x14ac:dyDescent="0.25">
      <c r="B476" s="7"/>
    </row>
    <row r="477" spans="2:2" ht="13.2" x14ac:dyDescent="0.25">
      <c r="B477" s="7"/>
    </row>
    <row r="478" spans="2:2" ht="13.2" x14ac:dyDescent="0.25">
      <c r="B478" s="7"/>
    </row>
    <row r="479" spans="2:2" ht="13.2" x14ac:dyDescent="0.25">
      <c r="B479" s="7"/>
    </row>
    <row r="480" spans="2:2" ht="13.2" x14ac:dyDescent="0.25">
      <c r="B480" s="7"/>
    </row>
    <row r="481" spans="2:2" ht="13.2" x14ac:dyDescent="0.25">
      <c r="B481" s="7"/>
    </row>
    <row r="482" spans="2:2" ht="13.2" x14ac:dyDescent="0.25">
      <c r="B482" s="7"/>
    </row>
    <row r="483" spans="2:2" ht="13.2" x14ac:dyDescent="0.25">
      <c r="B483" s="7"/>
    </row>
    <row r="484" spans="2:2" ht="13.2" x14ac:dyDescent="0.25">
      <c r="B484" s="7"/>
    </row>
    <row r="485" spans="2:2" ht="13.2" x14ac:dyDescent="0.25">
      <c r="B485" s="7"/>
    </row>
    <row r="486" spans="2:2" ht="13.2" x14ac:dyDescent="0.25">
      <c r="B486" s="7"/>
    </row>
    <row r="487" spans="2:2" ht="13.2" x14ac:dyDescent="0.25">
      <c r="B487" s="7"/>
    </row>
    <row r="488" spans="2:2" ht="13.2" x14ac:dyDescent="0.25">
      <c r="B488" s="7"/>
    </row>
    <row r="489" spans="2:2" ht="13.2" x14ac:dyDescent="0.25">
      <c r="B489" s="7"/>
    </row>
    <row r="490" spans="2:2" ht="13.2" x14ac:dyDescent="0.25">
      <c r="B490" s="7"/>
    </row>
    <row r="491" spans="2:2" ht="13.2" x14ac:dyDescent="0.25">
      <c r="B491" s="7"/>
    </row>
    <row r="492" spans="2:2" ht="13.2" x14ac:dyDescent="0.25">
      <c r="B492" s="7"/>
    </row>
    <row r="493" spans="2:2" ht="13.2" x14ac:dyDescent="0.25">
      <c r="B493" s="7"/>
    </row>
    <row r="494" spans="2:2" ht="13.2" x14ac:dyDescent="0.25">
      <c r="B494" s="7"/>
    </row>
    <row r="495" spans="2:2" ht="13.2" x14ac:dyDescent="0.25">
      <c r="B495" s="7"/>
    </row>
    <row r="496" spans="2:2" ht="13.2" x14ac:dyDescent="0.25">
      <c r="B496" s="7"/>
    </row>
    <row r="497" spans="2:2" ht="13.2" x14ac:dyDescent="0.25">
      <c r="B497" s="7"/>
    </row>
    <row r="498" spans="2:2" ht="13.2" x14ac:dyDescent="0.25">
      <c r="B498" s="7"/>
    </row>
    <row r="499" spans="2:2" ht="13.2" x14ac:dyDescent="0.25">
      <c r="B499" s="7"/>
    </row>
    <row r="500" spans="2:2" ht="13.2" x14ac:dyDescent="0.25">
      <c r="B500" s="7"/>
    </row>
    <row r="501" spans="2:2" ht="13.2" x14ac:dyDescent="0.25">
      <c r="B501" s="7"/>
    </row>
    <row r="502" spans="2:2" ht="13.2" x14ac:dyDescent="0.25">
      <c r="B502" s="7"/>
    </row>
    <row r="503" spans="2:2" ht="13.2" x14ac:dyDescent="0.25">
      <c r="B503" s="7"/>
    </row>
    <row r="504" spans="2:2" ht="13.2" x14ac:dyDescent="0.25">
      <c r="B504" s="7"/>
    </row>
    <row r="505" spans="2:2" ht="13.2" x14ac:dyDescent="0.25">
      <c r="B505" s="7"/>
    </row>
    <row r="506" spans="2:2" ht="13.2" x14ac:dyDescent="0.25">
      <c r="B506" s="7"/>
    </row>
    <row r="507" spans="2:2" ht="13.2" x14ac:dyDescent="0.25">
      <c r="B507" s="7"/>
    </row>
    <row r="508" spans="2:2" ht="13.2" x14ac:dyDescent="0.25">
      <c r="B508" s="7"/>
    </row>
    <row r="509" spans="2:2" ht="13.2" x14ac:dyDescent="0.25">
      <c r="B509" s="7"/>
    </row>
    <row r="510" spans="2:2" ht="13.2" x14ac:dyDescent="0.25">
      <c r="B510" s="7"/>
    </row>
    <row r="511" spans="2:2" ht="13.2" x14ac:dyDescent="0.25">
      <c r="B511" s="7"/>
    </row>
    <row r="512" spans="2:2" ht="13.2" x14ac:dyDescent="0.25">
      <c r="B512" s="7"/>
    </row>
    <row r="513" spans="2:2" ht="13.2" x14ac:dyDescent="0.25">
      <c r="B513" s="7"/>
    </row>
    <row r="514" spans="2:2" ht="13.2" x14ac:dyDescent="0.25">
      <c r="B514" s="7"/>
    </row>
    <row r="515" spans="2:2" ht="13.2" x14ac:dyDescent="0.25">
      <c r="B515" s="7"/>
    </row>
    <row r="516" spans="2:2" ht="13.2" x14ac:dyDescent="0.25">
      <c r="B516" s="7"/>
    </row>
    <row r="517" spans="2:2" ht="13.2" x14ac:dyDescent="0.25">
      <c r="B517" s="7"/>
    </row>
    <row r="518" spans="2:2" ht="13.2" x14ac:dyDescent="0.25">
      <c r="B518" s="7"/>
    </row>
    <row r="519" spans="2:2" ht="13.2" x14ac:dyDescent="0.25">
      <c r="B519" s="7"/>
    </row>
    <row r="520" spans="2:2" ht="13.2" x14ac:dyDescent="0.25">
      <c r="B520" s="7"/>
    </row>
    <row r="521" spans="2:2" ht="13.2" x14ac:dyDescent="0.25">
      <c r="B521" s="7"/>
    </row>
    <row r="522" spans="2:2" ht="13.2" x14ac:dyDescent="0.25">
      <c r="B522" s="7"/>
    </row>
    <row r="523" spans="2:2" ht="13.2" x14ac:dyDescent="0.25">
      <c r="B523" s="7"/>
    </row>
    <row r="524" spans="2:2" ht="13.2" x14ac:dyDescent="0.25">
      <c r="B524" s="7"/>
    </row>
    <row r="525" spans="2:2" ht="13.2" x14ac:dyDescent="0.25">
      <c r="B525" s="7"/>
    </row>
    <row r="526" spans="2:2" ht="13.2" x14ac:dyDescent="0.25">
      <c r="B526" s="7"/>
    </row>
    <row r="527" spans="2:2" ht="13.2" x14ac:dyDescent="0.25">
      <c r="B527" s="7"/>
    </row>
    <row r="528" spans="2:2" ht="13.2" x14ac:dyDescent="0.25">
      <c r="B528" s="7"/>
    </row>
    <row r="529" spans="2:2" ht="13.2" x14ac:dyDescent="0.25">
      <c r="B529" s="7"/>
    </row>
    <row r="530" spans="2:2" ht="13.2" x14ac:dyDescent="0.25">
      <c r="B530" s="7"/>
    </row>
    <row r="531" spans="2:2" ht="13.2" x14ac:dyDescent="0.25">
      <c r="B531" s="7"/>
    </row>
    <row r="532" spans="2:2" ht="13.2" x14ac:dyDescent="0.25">
      <c r="B532" s="7"/>
    </row>
    <row r="533" spans="2:2" ht="13.2" x14ac:dyDescent="0.25">
      <c r="B533" s="7"/>
    </row>
    <row r="534" spans="2:2" ht="13.2" x14ac:dyDescent="0.25">
      <c r="B534" s="7"/>
    </row>
    <row r="535" spans="2:2" ht="13.2" x14ac:dyDescent="0.25">
      <c r="B535" s="7"/>
    </row>
    <row r="536" spans="2:2" ht="13.2" x14ac:dyDescent="0.25">
      <c r="B536" s="7"/>
    </row>
    <row r="537" spans="2:2" ht="13.2" x14ac:dyDescent="0.25">
      <c r="B537" s="7"/>
    </row>
    <row r="538" spans="2:2" ht="13.2" x14ac:dyDescent="0.25">
      <c r="B538" s="7"/>
    </row>
    <row r="539" spans="2:2" ht="13.2" x14ac:dyDescent="0.25">
      <c r="B539" s="7"/>
    </row>
    <row r="540" spans="2:2" ht="13.2" x14ac:dyDescent="0.25">
      <c r="B540" s="7"/>
    </row>
    <row r="541" spans="2:2" ht="13.2" x14ac:dyDescent="0.25">
      <c r="B541" s="7"/>
    </row>
    <row r="542" spans="2:2" ht="13.2" x14ac:dyDescent="0.25">
      <c r="B542" s="7"/>
    </row>
    <row r="543" spans="2:2" ht="13.2" x14ac:dyDescent="0.25">
      <c r="B543" s="7"/>
    </row>
    <row r="544" spans="2:2" ht="13.2" x14ac:dyDescent="0.25">
      <c r="B544" s="7"/>
    </row>
    <row r="545" spans="2:2" ht="13.2" x14ac:dyDescent="0.25">
      <c r="B545" s="7"/>
    </row>
    <row r="546" spans="2:2" ht="13.2" x14ac:dyDescent="0.25">
      <c r="B546" s="7"/>
    </row>
    <row r="547" spans="2:2" ht="13.2" x14ac:dyDescent="0.25">
      <c r="B547" s="7"/>
    </row>
    <row r="548" spans="2:2" ht="13.2" x14ac:dyDescent="0.25">
      <c r="B548" s="7"/>
    </row>
    <row r="549" spans="2:2" ht="13.2" x14ac:dyDescent="0.25">
      <c r="B549" s="7"/>
    </row>
    <row r="550" spans="2:2" ht="13.2" x14ac:dyDescent="0.25">
      <c r="B550" s="7"/>
    </row>
    <row r="551" spans="2:2" ht="13.2" x14ac:dyDescent="0.25">
      <c r="B551" s="7"/>
    </row>
    <row r="552" spans="2:2" ht="13.2" x14ac:dyDescent="0.25">
      <c r="B552" s="7"/>
    </row>
    <row r="553" spans="2:2" ht="13.2" x14ac:dyDescent="0.25">
      <c r="B553" s="7"/>
    </row>
    <row r="554" spans="2:2" ht="13.2" x14ac:dyDescent="0.25">
      <c r="B554" s="7"/>
    </row>
    <row r="555" spans="2:2" ht="13.2" x14ac:dyDescent="0.25">
      <c r="B555" s="7"/>
    </row>
    <row r="556" spans="2:2" ht="13.2" x14ac:dyDescent="0.25">
      <c r="B556" s="7"/>
    </row>
    <row r="557" spans="2:2" ht="13.2" x14ac:dyDescent="0.25">
      <c r="B557" s="7"/>
    </row>
    <row r="558" spans="2:2" ht="13.2" x14ac:dyDescent="0.25">
      <c r="B558" s="7"/>
    </row>
    <row r="559" spans="2:2" ht="13.2" x14ac:dyDescent="0.25">
      <c r="B559" s="7"/>
    </row>
    <row r="560" spans="2:2" ht="13.2" x14ac:dyDescent="0.25">
      <c r="B560" s="7"/>
    </row>
    <row r="561" spans="2:2" ht="13.2" x14ac:dyDescent="0.25">
      <c r="B561" s="7"/>
    </row>
    <row r="562" spans="2:2" ht="13.2" x14ac:dyDescent="0.25">
      <c r="B562" s="7"/>
    </row>
    <row r="563" spans="2:2" ht="13.2" x14ac:dyDescent="0.25">
      <c r="B563" s="7"/>
    </row>
    <row r="564" spans="2:2" ht="13.2" x14ac:dyDescent="0.25">
      <c r="B564" s="7"/>
    </row>
    <row r="565" spans="2:2" ht="13.2" x14ac:dyDescent="0.25">
      <c r="B565" s="7"/>
    </row>
    <row r="566" spans="2:2" ht="13.2" x14ac:dyDescent="0.25">
      <c r="B566" s="7"/>
    </row>
    <row r="567" spans="2:2" ht="13.2" x14ac:dyDescent="0.25">
      <c r="B567" s="7"/>
    </row>
    <row r="568" spans="2:2" ht="13.2" x14ac:dyDescent="0.25">
      <c r="B568" s="7"/>
    </row>
    <row r="569" spans="2:2" ht="13.2" x14ac:dyDescent="0.25">
      <c r="B569" s="7"/>
    </row>
    <row r="570" spans="2:2" ht="13.2" x14ac:dyDescent="0.25">
      <c r="B570" s="7"/>
    </row>
    <row r="571" spans="2:2" ht="13.2" x14ac:dyDescent="0.25">
      <c r="B571" s="7"/>
    </row>
    <row r="572" spans="2:2" ht="13.2" x14ac:dyDescent="0.25">
      <c r="B572" s="7"/>
    </row>
    <row r="573" spans="2:2" ht="13.2" x14ac:dyDescent="0.25">
      <c r="B573" s="7"/>
    </row>
    <row r="574" spans="2:2" ht="13.2" x14ac:dyDescent="0.25">
      <c r="B574" s="7"/>
    </row>
    <row r="575" spans="2:2" ht="13.2" x14ac:dyDescent="0.25">
      <c r="B575" s="7"/>
    </row>
    <row r="576" spans="2:2" ht="13.2" x14ac:dyDescent="0.25">
      <c r="B576" s="7"/>
    </row>
    <row r="577" spans="2:2" ht="13.2" x14ac:dyDescent="0.25">
      <c r="B577" s="7"/>
    </row>
    <row r="578" spans="2:2" ht="13.2" x14ac:dyDescent="0.25">
      <c r="B578" s="7"/>
    </row>
    <row r="579" spans="2:2" ht="13.2" x14ac:dyDescent="0.25">
      <c r="B579" s="7"/>
    </row>
    <row r="580" spans="2:2" ht="13.2" x14ac:dyDescent="0.25">
      <c r="B580" s="7"/>
    </row>
    <row r="581" spans="2:2" ht="13.2" x14ac:dyDescent="0.25">
      <c r="B581" s="7"/>
    </row>
    <row r="582" spans="2:2" ht="13.2" x14ac:dyDescent="0.25">
      <c r="B582" s="7"/>
    </row>
    <row r="583" spans="2:2" ht="13.2" x14ac:dyDescent="0.25">
      <c r="B583" s="7"/>
    </row>
    <row r="584" spans="2:2" ht="13.2" x14ac:dyDescent="0.25">
      <c r="B584" s="7"/>
    </row>
    <row r="585" spans="2:2" ht="13.2" x14ac:dyDescent="0.25">
      <c r="B585" s="7"/>
    </row>
    <row r="586" spans="2:2" ht="13.2" x14ac:dyDescent="0.25">
      <c r="B586" s="7"/>
    </row>
    <row r="587" spans="2:2" ht="13.2" x14ac:dyDescent="0.25">
      <c r="B587" s="7"/>
    </row>
    <row r="588" spans="2:2" ht="13.2" x14ac:dyDescent="0.25">
      <c r="B588" s="7"/>
    </row>
    <row r="589" spans="2:2" ht="13.2" x14ac:dyDescent="0.25">
      <c r="B589" s="7"/>
    </row>
    <row r="590" spans="2:2" ht="13.2" x14ac:dyDescent="0.25">
      <c r="B590" s="7"/>
    </row>
    <row r="591" spans="2:2" ht="13.2" x14ac:dyDescent="0.25">
      <c r="B591" s="7"/>
    </row>
    <row r="592" spans="2:2" ht="13.2" x14ac:dyDescent="0.25">
      <c r="B592" s="7"/>
    </row>
    <row r="593" spans="2:2" ht="13.2" x14ac:dyDescent="0.25">
      <c r="B593" s="7"/>
    </row>
    <row r="594" spans="2:2" ht="13.2" x14ac:dyDescent="0.25">
      <c r="B594" s="7"/>
    </row>
    <row r="595" spans="2:2" ht="13.2" x14ac:dyDescent="0.25">
      <c r="B595" s="7"/>
    </row>
    <row r="596" spans="2:2" ht="13.2" x14ac:dyDescent="0.25">
      <c r="B596" s="7"/>
    </row>
    <row r="597" spans="2:2" ht="13.2" x14ac:dyDescent="0.25">
      <c r="B597" s="7"/>
    </row>
    <row r="598" spans="2:2" ht="13.2" x14ac:dyDescent="0.25">
      <c r="B598" s="7"/>
    </row>
    <row r="599" spans="2:2" ht="13.2" x14ac:dyDescent="0.25">
      <c r="B599" s="7"/>
    </row>
    <row r="600" spans="2:2" ht="13.2" x14ac:dyDescent="0.25">
      <c r="B600" s="7"/>
    </row>
    <row r="601" spans="2:2" ht="13.2" x14ac:dyDescent="0.25">
      <c r="B601" s="7"/>
    </row>
    <row r="602" spans="2:2" ht="13.2" x14ac:dyDescent="0.25">
      <c r="B602" s="7"/>
    </row>
    <row r="603" spans="2:2" ht="13.2" x14ac:dyDescent="0.25">
      <c r="B603" s="7"/>
    </row>
    <row r="604" spans="2:2" ht="13.2" x14ac:dyDescent="0.25">
      <c r="B604" s="7"/>
    </row>
    <row r="605" spans="2:2" ht="13.2" x14ac:dyDescent="0.25">
      <c r="B605" s="7"/>
    </row>
    <row r="606" spans="2:2" ht="13.2" x14ac:dyDescent="0.25">
      <c r="B606" s="7"/>
    </row>
    <row r="607" spans="2:2" ht="13.2" x14ac:dyDescent="0.25">
      <c r="B607" s="7"/>
    </row>
    <row r="608" spans="2:2" ht="13.2" x14ac:dyDescent="0.25">
      <c r="B608" s="7"/>
    </row>
    <row r="609" spans="2:2" ht="13.2" x14ac:dyDescent="0.25">
      <c r="B609" s="7"/>
    </row>
    <row r="610" spans="2:2" ht="13.2" x14ac:dyDescent="0.25">
      <c r="B610" s="7"/>
    </row>
    <row r="611" spans="2:2" ht="13.2" x14ac:dyDescent="0.25">
      <c r="B611" s="7"/>
    </row>
    <row r="612" spans="2:2" ht="13.2" x14ac:dyDescent="0.25">
      <c r="B612" s="7"/>
    </row>
    <row r="613" spans="2:2" ht="13.2" x14ac:dyDescent="0.25">
      <c r="B613" s="7"/>
    </row>
    <row r="614" spans="2:2" ht="13.2" x14ac:dyDescent="0.25">
      <c r="B614" s="7"/>
    </row>
    <row r="615" spans="2:2" ht="13.2" x14ac:dyDescent="0.25">
      <c r="B615" s="7"/>
    </row>
    <row r="616" spans="2:2" ht="13.2" x14ac:dyDescent="0.25">
      <c r="B616" s="7"/>
    </row>
    <row r="617" spans="2:2" ht="13.2" x14ac:dyDescent="0.25">
      <c r="B617" s="7"/>
    </row>
    <row r="618" spans="2:2" ht="13.2" x14ac:dyDescent="0.25">
      <c r="B618" s="7"/>
    </row>
    <row r="619" spans="2:2" ht="13.2" x14ac:dyDescent="0.25">
      <c r="B619" s="7"/>
    </row>
    <row r="620" spans="2:2" ht="13.2" x14ac:dyDescent="0.25">
      <c r="B620" s="7"/>
    </row>
    <row r="621" spans="2:2" ht="13.2" x14ac:dyDescent="0.25">
      <c r="B621" s="7"/>
    </row>
    <row r="622" spans="2:2" ht="13.2" x14ac:dyDescent="0.25">
      <c r="B622" s="7"/>
    </row>
    <row r="623" spans="2:2" ht="13.2" x14ac:dyDescent="0.25">
      <c r="B623" s="7"/>
    </row>
    <row r="624" spans="2:2" ht="13.2" x14ac:dyDescent="0.25">
      <c r="B624" s="7"/>
    </row>
    <row r="625" spans="2:2" ht="13.2" x14ac:dyDescent="0.25">
      <c r="B625" s="7"/>
    </row>
    <row r="626" spans="2:2" ht="13.2" x14ac:dyDescent="0.25">
      <c r="B626" s="7"/>
    </row>
    <row r="627" spans="2:2" ht="13.2" x14ac:dyDescent="0.25">
      <c r="B627" s="7"/>
    </row>
    <row r="628" spans="2:2" ht="13.2" x14ac:dyDescent="0.25">
      <c r="B628" s="7"/>
    </row>
    <row r="629" spans="2:2" ht="13.2" x14ac:dyDescent="0.25">
      <c r="B629" s="7"/>
    </row>
    <row r="630" spans="2:2" ht="13.2" x14ac:dyDescent="0.25">
      <c r="B630" s="7"/>
    </row>
    <row r="631" spans="2:2" ht="13.2" x14ac:dyDescent="0.25">
      <c r="B631" s="7"/>
    </row>
    <row r="632" spans="2:2" ht="13.2" x14ac:dyDescent="0.25">
      <c r="B632" s="7"/>
    </row>
    <row r="633" spans="2:2" ht="13.2" x14ac:dyDescent="0.25">
      <c r="B633" s="7"/>
    </row>
    <row r="634" spans="2:2" ht="13.2" x14ac:dyDescent="0.25">
      <c r="B634" s="7"/>
    </row>
    <row r="635" spans="2:2" ht="13.2" x14ac:dyDescent="0.25">
      <c r="B635" s="7"/>
    </row>
    <row r="636" spans="2:2" ht="13.2" x14ac:dyDescent="0.25">
      <c r="B636" s="7"/>
    </row>
    <row r="637" spans="2:2" ht="13.2" x14ac:dyDescent="0.25">
      <c r="B637" s="7"/>
    </row>
    <row r="638" spans="2:2" ht="13.2" x14ac:dyDescent="0.25">
      <c r="B638" s="7"/>
    </row>
    <row r="639" spans="2:2" ht="13.2" x14ac:dyDescent="0.25">
      <c r="B639" s="7"/>
    </row>
    <row r="640" spans="2:2" ht="13.2" x14ac:dyDescent="0.25">
      <c r="B640" s="7"/>
    </row>
    <row r="641" spans="2:2" ht="13.2" x14ac:dyDescent="0.25">
      <c r="B641" s="7"/>
    </row>
    <row r="642" spans="2:2" ht="13.2" x14ac:dyDescent="0.25">
      <c r="B642" s="7"/>
    </row>
    <row r="643" spans="2:2" ht="13.2" x14ac:dyDescent="0.25">
      <c r="B643" s="7"/>
    </row>
    <row r="644" spans="2:2" ht="13.2" x14ac:dyDescent="0.25">
      <c r="B644" s="7"/>
    </row>
    <row r="645" spans="2:2" ht="13.2" x14ac:dyDescent="0.25">
      <c r="B645" s="7"/>
    </row>
    <row r="646" spans="2:2" ht="13.2" x14ac:dyDescent="0.25">
      <c r="B646" s="7"/>
    </row>
    <row r="647" spans="2:2" ht="13.2" x14ac:dyDescent="0.25">
      <c r="B647" s="7"/>
    </row>
    <row r="648" spans="2:2" ht="13.2" x14ac:dyDescent="0.25">
      <c r="B648" s="7"/>
    </row>
    <row r="649" spans="2:2" ht="13.2" x14ac:dyDescent="0.25">
      <c r="B649" s="7"/>
    </row>
    <row r="650" spans="2:2" ht="13.2" x14ac:dyDescent="0.25">
      <c r="B650" s="7"/>
    </row>
    <row r="651" spans="2:2" ht="13.2" x14ac:dyDescent="0.25">
      <c r="B651" s="7"/>
    </row>
    <row r="652" spans="2:2" ht="13.2" x14ac:dyDescent="0.25">
      <c r="B652" s="7"/>
    </row>
    <row r="653" spans="2:2" ht="13.2" x14ac:dyDescent="0.25">
      <c r="B653" s="7"/>
    </row>
    <row r="654" spans="2:2" ht="13.2" x14ac:dyDescent="0.25">
      <c r="B654" s="7"/>
    </row>
    <row r="655" spans="2:2" ht="13.2" x14ac:dyDescent="0.25">
      <c r="B655" s="7"/>
    </row>
    <row r="656" spans="2:2" ht="13.2" x14ac:dyDescent="0.25">
      <c r="B656" s="7"/>
    </row>
    <row r="657" spans="2:2" ht="13.2" x14ac:dyDescent="0.25">
      <c r="B657" s="7"/>
    </row>
    <row r="658" spans="2:2" ht="13.2" x14ac:dyDescent="0.25">
      <c r="B658" s="7"/>
    </row>
    <row r="659" spans="2:2" ht="13.2" x14ac:dyDescent="0.25">
      <c r="B659" s="7"/>
    </row>
    <row r="660" spans="2:2" ht="13.2" x14ac:dyDescent="0.25">
      <c r="B660" s="7"/>
    </row>
    <row r="661" spans="2:2" ht="13.2" x14ac:dyDescent="0.25">
      <c r="B661" s="7"/>
    </row>
    <row r="662" spans="2:2" ht="13.2" x14ac:dyDescent="0.25">
      <c r="B662" s="7"/>
    </row>
    <row r="663" spans="2:2" ht="13.2" x14ac:dyDescent="0.25">
      <c r="B663" s="7"/>
    </row>
    <row r="664" spans="2:2" ht="13.2" x14ac:dyDescent="0.25">
      <c r="B664" s="7"/>
    </row>
    <row r="665" spans="2:2" ht="13.2" x14ac:dyDescent="0.25">
      <c r="B665" s="7"/>
    </row>
    <row r="666" spans="2:2" ht="13.2" x14ac:dyDescent="0.25">
      <c r="B666" s="7"/>
    </row>
    <row r="667" spans="2:2" ht="13.2" x14ac:dyDescent="0.25">
      <c r="B667" s="7"/>
    </row>
    <row r="668" spans="2:2" ht="13.2" x14ac:dyDescent="0.25">
      <c r="B668" s="7"/>
    </row>
    <row r="669" spans="2:2" ht="13.2" x14ac:dyDescent="0.25">
      <c r="B669" s="7"/>
    </row>
    <row r="670" spans="2:2" ht="13.2" x14ac:dyDescent="0.25">
      <c r="B670" s="7"/>
    </row>
    <row r="671" spans="2:2" ht="13.2" x14ac:dyDescent="0.25">
      <c r="B671" s="7"/>
    </row>
    <row r="672" spans="2:2" ht="13.2" x14ac:dyDescent="0.25">
      <c r="B672" s="7"/>
    </row>
    <row r="673" spans="2:2" ht="13.2" x14ac:dyDescent="0.25">
      <c r="B673" s="7"/>
    </row>
    <row r="674" spans="2:2" ht="13.2" x14ac:dyDescent="0.25">
      <c r="B674" s="7"/>
    </row>
    <row r="675" spans="2:2" ht="13.2" x14ac:dyDescent="0.25">
      <c r="B675" s="7"/>
    </row>
    <row r="676" spans="2:2" ht="13.2" x14ac:dyDescent="0.25">
      <c r="B676" s="7"/>
    </row>
    <row r="677" spans="2:2" ht="13.2" x14ac:dyDescent="0.25">
      <c r="B677" s="7"/>
    </row>
    <row r="678" spans="2:2" ht="13.2" x14ac:dyDescent="0.25">
      <c r="B678" s="7"/>
    </row>
    <row r="679" spans="2:2" ht="13.2" x14ac:dyDescent="0.25">
      <c r="B679" s="7"/>
    </row>
    <row r="680" spans="2:2" ht="13.2" x14ac:dyDescent="0.25">
      <c r="B680" s="7"/>
    </row>
    <row r="681" spans="2:2" ht="13.2" x14ac:dyDescent="0.25">
      <c r="B681" s="7"/>
    </row>
    <row r="682" spans="2:2" ht="13.2" x14ac:dyDescent="0.25">
      <c r="B682" s="7"/>
    </row>
    <row r="683" spans="2:2" ht="13.2" x14ac:dyDescent="0.25">
      <c r="B683" s="7"/>
    </row>
    <row r="684" spans="2:2" ht="13.2" x14ac:dyDescent="0.25">
      <c r="B684" s="7"/>
    </row>
    <row r="685" spans="2:2" ht="13.2" x14ac:dyDescent="0.25">
      <c r="B685" s="7"/>
    </row>
    <row r="686" spans="2:2" ht="13.2" x14ac:dyDescent="0.25">
      <c r="B686" s="7"/>
    </row>
    <row r="687" spans="2:2" ht="13.2" x14ac:dyDescent="0.25">
      <c r="B687" s="7"/>
    </row>
    <row r="688" spans="2:2" ht="13.2" x14ac:dyDescent="0.25">
      <c r="B688" s="7"/>
    </row>
    <row r="689" spans="2:2" ht="13.2" x14ac:dyDescent="0.25">
      <c r="B689" s="7"/>
    </row>
    <row r="690" spans="2:2" ht="13.2" x14ac:dyDescent="0.25">
      <c r="B690" s="7"/>
    </row>
    <row r="691" spans="2:2" ht="13.2" x14ac:dyDescent="0.25">
      <c r="B691" s="7"/>
    </row>
    <row r="692" spans="2:2" ht="13.2" x14ac:dyDescent="0.25">
      <c r="B692" s="7"/>
    </row>
    <row r="693" spans="2:2" ht="13.2" x14ac:dyDescent="0.25">
      <c r="B693" s="7"/>
    </row>
    <row r="694" spans="2:2" ht="13.2" x14ac:dyDescent="0.25">
      <c r="B694" s="7"/>
    </row>
    <row r="695" spans="2:2" ht="13.2" x14ac:dyDescent="0.25">
      <c r="B695" s="7"/>
    </row>
    <row r="696" spans="2:2" ht="13.2" x14ac:dyDescent="0.25">
      <c r="B696" s="7"/>
    </row>
    <row r="697" spans="2:2" ht="13.2" x14ac:dyDescent="0.25">
      <c r="B697" s="7"/>
    </row>
    <row r="698" spans="2:2" ht="13.2" x14ac:dyDescent="0.25">
      <c r="B698" s="7"/>
    </row>
    <row r="699" spans="2:2" ht="13.2" x14ac:dyDescent="0.25">
      <c r="B699" s="7"/>
    </row>
    <row r="700" spans="2:2" ht="13.2" x14ac:dyDescent="0.25">
      <c r="B700" s="7"/>
    </row>
    <row r="701" spans="2:2" ht="13.2" x14ac:dyDescent="0.25">
      <c r="B701" s="7"/>
    </row>
    <row r="702" spans="2:2" ht="13.2" x14ac:dyDescent="0.25">
      <c r="B702" s="7"/>
    </row>
    <row r="703" spans="2:2" ht="13.2" x14ac:dyDescent="0.25">
      <c r="B703" s="7"/>
    </row>
    <row r="704" spans="2:2" ht="13.2" x14ac:dyDescent="0.25">
      <c r="B704" s="7"/>
    </row>
    <row r="705" spans="2:2" ht="13.2" x14ac:dyDescent="0.25">
      <c r="B705" s="7"/>
    </row>
    <row r="706" spans="2:2" ht="13.2" x14ac:dyDescent="0.25">
      <c r="B706" s="7"/>
    </row>
    <row r="707" spans="2:2" ht="13.2" x14ac:dyDescent="0.25">
      <c r="B707" s="7"/>
    </row>
    <row r="708" spans="2:2" ht="13.2" x14ac:dyDescent="0.25">
      <c r="B708" s="7"/>
    </row>
    <row r="709" spans="2:2" ht="13.2" x14ac:dyDescent="0.25">
      <c r="B709" s="7"/>
    </row>
    <row r="710" spans="2:2" ht="13.2" x14ac:dyDescent="0.25">
      <c r="B710" s="7"/>
    </row>
    <row r="711" spans="2:2" ht="13.2" x14ac:dyDescent="0.25">
      <c r="B711" s="7"/>
    </row>
    <row r="712" spans="2:2" ht="13.2" x14ac:dyDescent="0.25">
      <c r="B712" s="7"/>
    </row>
    <row r="713" spans="2:2" ht="13.2" x14ac:dyDescent="0.25">
      <c r="B713" s="7"/>
    </row>
    <row r="714" spans="2:2" ht="13.2" x14ac:dyDescent="0.25">
      <c r="B714" s="7"/>
    </row>
    <row r="715" spans="2:2" ht="13.2" x14ac:dyDescent="0.25">
      <c r="B715" s="7"/>
    </row>
    <row r="716" spans="2:2" ht="13.2" x14ac:dyDescent="0.25">
      <c r="B716" s="7"/>
    </row>
    <row r="717" spans="2:2" ht="13.2" x14ac:dyDescent="0.25">
      <c r="B717" s="7"/>
    </row>
    <row r="718" spans="2:2" ht="13.2" x14ac:dyDescent="0.25">
      <c r="B718" s="7"/>
    </row>
    <row r="719" spans="2:2" ht="13.2" x14ac:dyDescent="0.25">
      <c r="B719" s="7"/>
    </row>
    <row r="720" spans="2:2" ht="13.2" x14ac:dyDescent="0.25">
      <c r="B720" s="7"/>
    </row>
    <row r="721" spans="2:2" ht="13.2" x14ac:dyDescent="0.25">
      <c r="B721" s="7"/>
    </row>
    <row r="722" spans="2:2" ht="13.2" x14ac:dyDescent="0.25">
      <c r="B722" s="7"/>
    </row>
    <row r="723" spans="2:2" ht="13.2" x14ac:dyDescent="0.25">
      <c r="B723" s="7"/>
    </row>
    <row r="724" spans="2:2" ht="13.2" x14ac:dyDescent="0.25">
      <c r="B724" s="7"/>
    </row>
    <row r="725" spans="2:2" ht="13.2" x14ac:dyDescent="0.25">
      <c r="B725" s="7"/>
    </row>
    <row r="726" spans="2:2" ht="13.2" x14ac:dyDescent="0.25">
      <c r="B726" s="7"/>
    </row>
    <row r="727" spans="2:2" ht="13.2" x14ac:dyDescent="0.25">
      <c r="B727" s="7"/>
    </row>
    <row r="728" spans="2:2" ht="13.2" x14ac:dyDescent="0.25">
      <c r="B728" s="7"/>
    </row>
    <row r="729" spans="2:2" ht="13.2" x14ac:dyDescent="0.25">
      <c r="B729" s="7"/>
    </row>
    <row r="730" spans="2:2" ht="13.2" x14ac:dyDescent="0.25">
      <c r="B730" s="7"/>
    </row>
    <row r="731" spans="2:2" ht="13.2" x14ac:dyDescent="0.25">
      <c r="B731" s="7"/>
    </row>
    <row r="732" spans="2:2" ht="13.2" x14ac:dyDescent="0.25">
      <c r="B732" s="7"/>
    </row>
    <row r="733" spans="2:2" ht="13.2" x14ac:dyDescent="0.25">
      <c r="B733" s="7"/>
    </row>
    <row r="734" spans="2:2" ht="13.2" x14ac:dyDescent="0.25">
      <c r="B734" s="7"/>
    </row>
    <row r="735" spans="2:2" ht="13.2" x14ac:dyDescent="0.25">
      <c r="B735" s="7"/>
    </row>
    <row r="736" spans="2:2" ht="13.2" x14ac:dyDescent="0.25">
      <c r="B736" s="7"/>
    </row>
    <row r="737" spans="2:2" ht="13.2" x14ac:dyDescent="0.25">
      <c r="B737" s="7"/>
    </row>
    <row r="738" spans="2:2" ht="13.2" x14ac:dyDescent="0.25">
      <c r="B738" s="7"/>
    </row>
    <row r="739" spans="2:2" ht="13.2" x14ac:dyDescent="0.25">
      <c r="B739" s="7"/>
    </row>
    <row r="740" spans="2:2" ht="13.2" x14ac:dyDescent="0.25">
      <c r="B740" s="7"/>
    </row>
    <row r="741" spans="2:2" ht="13.2" x14ac:dyDescent="0.25">
      <c r="B741" s="7"/>
    </row>
    <row r="742" spans="2:2" ht="13.2" x14ac:dyDescent="0.25">
      <c r="B742" s="7"/>
    </row>
    <row r="743" spans="2:2" ht="13.2" x14ac:dyDescent="0.25">
      <c r="B743" s="7"/>
    </row>
    <row r="744" spans="2:2" ht="13.2" x14ac:dyDescent="0.25">
      <c r="B744" s="7"/>
    </row>
    <row r="745" spans="2:2" ht="13.2" x14ac:dyDescent="0.25">
      <c r="B745" s="7"/>
    </row>
    <row r="746" spans="2:2" ht="13.2" x14ac:dyDescent="0.25">
      <c r="B746" s="7"/>
    </row>
    <row r="747" spans="2:2" ht="13.2" x14ac:dyDescent="0.25">
      <c r="B747" s="7"/>
    </row>
    <row r="748" spans="2:2" ht="13.2" x14ac:dyDescent="0.25">
      <c r="B748" s="7"/>
    </row>
    <row r="749" spans="2:2" ht="13.2" x14ac:dyDescent="0.25">
      <c r="B749" s="7"/>
    </row>
    <row r="750" spans="2:2" ht="13.2" x14ac:dyDescent="0.25">
      <c r="B750" s="7"/>
    </row>
    <row r="751" spans="2:2" ht="13.2" x14ac:dyDescent="0.25">
      <c r="B751" s="7"/>
    </row>
    <row r="752" spans="2:2" ht="13.2" x14ac:dyDescent="0.25">
      <c r="B752" s="7"/>
    </row>
    <row r="753" spans="2:2" ht="13.2" x14ac:dyDescent="0.25">
      <c r="B753" s="7"/>
    </row>
    <row r="754" spans="2:2" ht="13.2" x14ac:dyDescent="0.25">
      <c r="B754" s="7"/>
    </row>
    <row r="755" spans="2:2" ht="13.2" x14ac:dyDescent="0.25">
      <c r="B755" s="7"/>
    </row>
    <row r="756" spans="2:2" ht="13.2" x14ac:dyDescent="0.25">
      <c r="B756" s="7"/>
    </row>
    <row r="757" spans="2:2" ht="13.2" x14ac:dyDescent="0.25">
      <c r="B757" s="7"/>
    </row>
    <row r="758" spans="2:2" ht="13.2" x14ac:dyDescent="0.25">
      <c r="B758" s="7"/>
    </row>
    <row r="759" spans="2:2" ht="13.2" x14ac:dyDescent="0.25">
      <c r="B759" s="7"/>
    </row>
    <row r="760" spans="2:2" ht="13.2" x14ac:dyDescent="0.25">
      <c r="B760" s="7"/>
    </row>
    <row r="761" spans="2:2" ht="13.2" x14ac:dyDescent="0.25">
      <c r="B761" s="7"/>
    </row>
    <row r="762" spans="2:2" ht="13.2" x14ac:dyDescent="0.25">
      <c r="B762" s="7"/>
    </row>
    <row r="763" spans="2:2" ht="13.2" x14ac:dyDescent="0.25">
      <c r="B763" s="7"/>
    </row>
    <row r="764" spans="2:2" ht="13.2" x14ac:dyDescent="0.25">
      <c r="B764" s="7"/>
    </row>
    <row r="765" spans="2:2" ht="13.2" x14ac:dyDescent="0.25">
      <c r="B765" s="7"/>
    </row>
    <row r="766" spans="2:2" ht="13.2" x14ac:dyDescent="0.25">
      <c r="B766" s="7"/>
    </row>
    <row r="767" spans="2:2" ht="13.2" x14ac:dyDescent="0.25">
      <c r="B767" s="7"/>
    </row>
    <row r="768" spans="2:2" ht="13.2" x14ac:dyDescent="0.25">
      <c r="B768" s="7"/>
    </row>
    <row r="769" spans="2:2" ht="13.2" x14ac:dyDescent="0.25">
      <c r="B769" s="7"/>
    </row>
    <row r="770" spans="2:2" ht="13.2" x14ac:dyDescent="0.25">
      <c r="B770" s="7"/>
    </row>
    <row r="771" spans="2:2" ht="13.2" x14ac:dyDescent="0.25">
      <c r="B771" s="7"/>
    </row>
    <row r="772" spans="2:2" ht="13.2" x14ac:dyDescent="0.25">
      <c r="B772" s="7"/>
    </row>
    <row r="773" spans="2:2" ht="13.2" x14ac:dyDescent="0.25">
      <c r="B773" s="7"/>
    </row>
    <row r="774" spans="2:2" ht="13.2" x14ac:dyDescent="0.25">
      <c r="B774" s="7"/>
    </row>
    <row r="775" spans="2:2" ht="13.2" x14ac:dyDescent="0.25">
      <c r="B775" s="7"/>
    </row>
    <row r="776" spans="2:2" ht="13.2" x14ac:dyDescent="0.25">
      <c r="B776" s="7"/>
    </row>
    <row r="777" spans="2:2" ht="13.2" x14ac:dyDescent="0.25">
      <c r="B777" s="7"/>
    </row>
    <row r="778" spans="2:2" ht="13.2" x14ac:dyDescent="0.25">
      <c r="B778" s="7"/>
    </row>
    <row r="779" spans="2:2" ht="13.2" x14ac:dyDescent="0.25">
      <c r="B779" s="7"/>
    </row>
    <row r="780" spans="2:2" ht="13.2" x14ac:dyDescent="0.25">
      <c r="B780" s="7"/>
    </row>
    <row r="781" spans="2:2" ht="13.2" x14ac:dyDescent="0.25">
      <c r="B781" s="7"/>
    </row>
    <row r="782" spans="2:2" ht="13.2" x14ac:dyDescent="0.25">
      <c r="B782" s="7"/>
    </row>
    <row r="783" spans="2:2" ht="13.2" x14ac:dyDescent="0.25">
      <c r="B783" s="7"/>
    </row>
    <row r="784" spans="2:2" ht="13.2" x14ac:dyDescent="0.25">
      <c r="B784" s="7"/>
    </row>
    <row r="785" spans="2:2" ht="13.2" x14ac:dyDescent="0.25">
      <c r="B785" s="7"/>
    </row>
    <row r="786" spans="2:2" ht="13.2" x14ac:dyDescent="0.25">
      <c r="B786" s="7"/>
    </row>
    <row r="787" spans="2:2" ht="13.2" x14ac:dyDescent="0.25">
      <c r="B787" s="7"/>
    </row>
    <row r="788" spans="2:2" ht="13.2" x14ac:dyDescent="0.25">
      <c r="B788" s="7"/>
    </row>
    <row r="789" spans="2:2" ht="13.2" x14ac:dyDescent="0.25">
      <c r="B789" s="7"/>
    </row>
    <row r="790" spans="2:2" ht="13.2" x14ac:dyDescent="0.25">
      <c r="B790" s="7"/>
    </row>
    <row r="791" spans="2:2" ht="13.2" x14ac:dyDescent="0.25">
      <c r="B791" s="7"/>
    </row>
    <row r="792" spans="2:2" ht="13.2" x14ac:dyDescent="0.25">
      <c r="B792" s="7"/>
    </row>
    <row r="793" spans="2:2" ht="13.2" x14ac:dyDescent="0.25">
      <c r="B793" s="7"/>
    </row>
    <row r="794" spans="2:2" ht="13.2" x14ac:dyDescent="0.25">
      <c r="B794" s="7"/>
    </row>
    <row r="795" spans="2:2" ht="13.2" x14ac:dyDescent="0.25">
      <c r="B795" s="7"/>
    </row>
    <row r="796" spans="2:2" ht="13.2" x14ac:dyDescent="0.25">
      <c r="B796" s="7"/>
    </row>
    <row r="797" spans="2:2" ht="13.2" x14ac:dyDescent="0.25">
      <c r="B797" s="7"/>
    </row>
    <row r="798" spans="2:2" ht="13.2" x14ac:dyDescent="0.25">
      <c r="B798" s="7"/>
    </row>
    <row r="799" spans="2:2" ht="13.2" x14ac:dyDescent="0.25">
      <c r="B799" s="7"/>
    </row>
    <row r="800" spans="2:2" ht="13.2" x14ac:dyDescent="0.25">
      <c r="B800" s="7"/>
    </row>
    <row r="801" spans="2:2" ht="13.2" x14ac:dyDescent="0.25">
      <c r="B801" s="7"/>
    </row>
    <row r="802" spans="2:2" ht="13.2" x14ac:dyDescent="0.25">
      <c r="B802" s="7"/>
    </row>
    <row r="803" spans="2:2" ht="13.2" x14ac:dyDescent="0.25">
      <c r="B803" s="7"/>
    </row>
    <row r="804" spans="2:2" ht="13.2" x14ac:dyDescent="0.25">
      <c r="B804" s="7"/>
    </row>
    <row r="805" spans="2:2" ht="13.2" x14ac:dyDescent="0.25">
      <c r="B805" s="7"/>
    </row>
    <row r="806" spans="2:2" ht="13.2" x14ac:dyDescent="0.25">
      <c r="B806" s="7"/>
    </row>
    <row r="807" spans="2:2" ht="13.2" x14ac:dyDescent="0.25">
      <c r="B807" s="7"/>
    </row>
    <row r="808" spans="2:2" ht="13.2" x14ac:dyDescent="0.25">
      <c r="B808" s="7"/>
    </row>
    <row r="809" spans="2:2" ht="13.2" x14ac:dyDescent="0.25">
      <c r="B809" s="7"/>
    </row>
    <row r="810" spans="2:2" ht="13.2" x14ac:dyDescent="0.25">
      <c r="B810" s="7"/>
    </row>
    <row r="811" spans="2:2" ht="13.2" x14ac:dyDescent="0.25">
      <c r="B811" s="7"/>
    </row>
    <row r="812" spans="2:2" ht="13.2" x14ac:dyDescent="0.25">
      <c r="B812" s="7"/>
    </row>
    <row r="813" spans="2:2" ht="13.2" x14ac:dyDescent="0.25">
      <c r="B813" s="7"/>
    </row>
    <row r="814" spans="2:2" ht="13.2" x14ac:dyDescent="0.25">
      <c r="B814" s="7"/>
    </row>
    <row r="815" spans="2:2" ht="13.2" x14ac:dyDescent="0.25">
      <c r="B815" s="7"/>
    </row>
    <row r="816" spans="2:2" ht="13.2" x14ac:dyDescent="0.25">
      <c r="B816" s="7"/>
    </row>
    <row r="817" spans="2:2" ht="13.2" x14ac:dyDescent="0.25">
      <c r="B817" s="7"/>
    </row>
    <row r="818" spans="2:2" ht="13.2" x14ac:dyDescent="0.25">
      <c r="B818" s="7"/>
    </row>
    <row r="819" spans="2:2" ht="13.2" x14ac:dyDescent="0.25">
      <c r="B819" s="7"/>
    </row>
    <row r="820" spans="2:2" ht="13.2" x14ac:dyDescent="0.25">
      <c r="B820" s="7"/>
    </row>
    <row r="821" spans="2:2" ht="13.2" x14ac:dyDescent="0.25">
      <c r="B821" s="7"/>
    </row>
    <row r="822" spans="2:2" ht="13.2" x14ac:dyDescent="0.25">
      <c r="B822" s="7"/>
    </row>
    <row r="823" spans="2:2" ht="13.2" x14ac:dyDescent="0.25">
      <c r="B823" s="7"/>
    </row>
    <row r="824" spans="2:2" ht="13.2" x14ac:dyDescent="0.25">
      <c r="B824" s="7"/>
    </row>
    <row r="825" spans="2:2" ht="13.2" x14ac:dyDescent="0.25">
      <c r="B825" s="7"/>
    </row>
    <row r="826" spans="2:2" ht="13.2" x14ac:dyDescent="0.25">
      <c r="B826" s="7"/>
    </row>
    <row r="827" spans="2:2" ht="13.2" x14ac:dyDescent="0.25">
      <c r="B827" s="7"/>
    </row>
    <row r="828" spans="2:2" ht="13.2" x14ac:dyDescent="0.25">
      <c r="B828" s="7"/>
    </row>
    <row r="829" spans="2:2" ht="13.2" x14ac:dyDescent="0.25">
      <c r="B829" s="7"/>
    </row>
    <row r="830" spans="2:2" ht="13.2" x14ac:dyDescent="0.25">
      <c r="B830" s="7"/>
    </row>
    <row r="831" spans="2:2" ht="13.2" x14ac:dyDescent="0.25">
      <c r="B831" s="7"/>
    </row>
    <row r="832" spans="2:2" ht="13.2" x14ac:dyDescent="0.25">
      <c r="B832" s="7"/>
    </row>
    <row r="833" spans="2:2" ht="13.2" x14ac:dyDescent="0.25">
      <c r="B833" s="7"/>
    </row>
    <row r="834" spans="2:2" ht="13.2" x14ac:dyDescent="0.25">
      <c r="B834" s="7"/>
    </row>
    <row r="835" spans="2:2" ht="13.2" x14ac:dyDescent="0.25">
      <c r="B835" s="7"/>
    </row>
    <row r="836" spans="2:2" ht="13.2" x14ac:dyDescent="0.25">
      <c r="B836" s="7"/>
    </row>
    <row r="837" spans="2:2" ht="13.2" x14ac:dyDescent="0.25">
      <c r="B837" s="7"/>
    </row>
    <row r="838" spans="2:2" ht="13.2" x14ac:dyDescent="0.25">
      <c r="B838" s="7"/>
    </row>
    <row r="839" spans="2:2" ht="13.2" x14ac:dyDescent="0.25">
      <c r="B839" s="7"/>
    </row>
    <row r="840" spans="2:2" ht="13.2" x14ac:dyDescent="0.25">
      <c r="B840" s="7"/>
    </row>
    <row r="841" spans="2:2" ht="13.2" x14ac:dyDescent="0.25">
      <c r="B841" s="7"/>
    </row>
    <row r="842" spans="2:2" ht="13.2" x14ac:dyDescent="0.25">
      <c r="B842" s="7"/>
    </row>
    <row r="843" spans="2:2" ht="13.2" x14ac:dyDescent="0.25">
      <c r="B843" s="7"/>
    </row>
    <row r="844" spans="2:2" ht="13.2" x14ac:dyDescent="0.25">
      <c r="B844" s="7"/>
    </row>
    <row r="845" spans="2:2" ht="13.2" x14ac:dyDescent="0.25">
      <c r="B845" s="7"/>
    </row>
    <row r="846" spans="2:2" ht="13.2" x14ac:dyDescent="0.25">
      <c r="B846" s="7"/>
    </row>
    <row r="847" spans="2:2" ht="13.2" x14ac:dyDescent="0.25">
      <c r="B847" s="7"/>
    </row>
    <row r="848" spans="2:2" ht="13.2" x14ac:dyDescent="0.25">
      <c r="B848" s="7"/>
    </row>
    <row r="849" spans="2:2" ht="13.2" x14ac:dyDescent="0.25">
      <c r="B849" s="7"/>
    </row>
    <row r="850" spans="2:2" ht="13.2" x14ac:dyDescent="0.25">
      <c r="B850" s="7"/>
    </row>
    <row r="851" spans="2:2" ht="13.2" x14ac:dyDescent="0.25">
      <c r="B851" s="7"/>
    </row>
    <row r="852" spans="2:2" ht="13.2" x14ac:dyDescent="0.25">
      <c r="B852" s="7"/>
    </row>
    <row r="853" spans="2:2" ht="13.2" x14ac:dyDescent="0.25">
      <c r="B853" s="7"/>
    </row>
    <row r="854" spans="2:2" ht="13.2" x14ac:dyDescent="0.25">
      <c r="B854" s="7"/>
    </row>
    <row r="855" spans="2:2" ht="13.2" x14ac:dyDescent="0.25">
      <c r="B855" s="7"/>
    </row>
    <row r="856" spans="2:2" ht="13.2" x14ac:dyDescent="0.25">
      <c r="B856" s="7"/>
    </row>
    <row r="857" spans="2:2" ht="13.2" x14ac:dyDescent="0.25">
      <c r="B857" s="7"/>
    </row>
    <row r="858" spans="2:2" ht="13.2" x14ac:dyDescent="0.25">
      <c r="B858" s="7"/>
    </row>
    <row r="859" spans="2:2" ht="13.2" x14ac:dyDescent="0.25">
      <c r="B859" s="7"/>
    </row>
    <row r="860" spans="2:2" ht="13.2" x14ac:dyDescent="0.25">
      <c r="B860" s="7"/>
    </row>
    <row r="861" spans="2:2" ht="13.2" x14ac:dyDescent="0.25">
      <c r="B861" s="7"/>
    </row>
    <row r="862" spans="2:2" ht="13.2" x14ac:dyDescent="0.25">
      <c r="B862" s="7"/>
    </row>
    <row r="863" spans="2:2" ht="13.2" x14ac:dyDescent="0.25">
      <c r="B863" s="7"/>
    </row>
    <row r="864" spans="2:2" ht="13.2" x14ac:dyDescent="0.25">
      <c r="B864" s="7"/>
    </row>
    <row r="865" spans="2:2" ht="13.2" x14ac:dyDescent="0.25">
      <c r="B865" s="7"/>
    </row>
    <row r="866" spans="2:2" ht="13.2" x14ac:dyDescent="0.25">
      <c r="B866" s="7"/>
    </row>
    <row r="867" spans="2:2" ht="13.2" x14ac:dyDescent="0.25">
      <c r="B867" s="7"/>
    </row>
    <row r="868" spans="2:2" ht="13.2" x14ac:dyDescent="0.25">
      <c r="B868" s="7"/>
    </row>
    <row r="869" spans="2:2" ht="13.2" x14ac:dyDescent="0.25">
      <c r="B869" s="7"/>
    </row>
    <row r="870" spans="2:2" ht="13.2" x14ac:dyDescent="0.25">
      <c r="B870" s="7"/>
    </row>
    <row r="871" spans="2:2" ht="13.2" x14ac:dyDescent="0.25">
      <c r="B871" s="7"/>
    </row>
    <row r="872" spans="2:2" ht="13.2" x14ac:dyDescent="0.25">
      <c r="B872" s="7"/>
    </row>
    <row r="873" spans="2:2" ht="13.2" x14ac:dyDescent="0.25">
      <c r="B873" s="7"/>
    </row>
    <row r="874" spans="2:2" ht="13.2" x14ac:dyDescent="0.25">
      <c r="B874" s="7"/>
    </row>
    <row r="875" spans="2:2" ht="13.2" x14ac:dyDescent="0.25">
      <c r="B875" s="7"/>
    </row>
    <row r="876" spans="2:2" ht="13.2" x14ac:dyDescent="0.25">
      <c r="B876" s="7"/>
    </row>
    <row r="877" spans="2:2" ht="13.2" x14ac:dyDescent="0.25">
      <c r="B877" s="7"/>
    </row>
    <row r="878" spans="2:2" ht="13.2" x14ac:dyDescent="0.25">
      <c r="B878" s="7"/>
    </row>
    <row r="879" spans="2:2" ht="13.2" x14ac:dyDescent="0.25">
      <c r="B879" s="7"/>
    </row>
    <row r="880" spans="2:2" ht="13.2" x14ac:dyDescent="0.25">
      <c r="B880" s="7"/>
    </row>
    <row r="881" spans="2:2" ht="13.2" x14ac:dyDescent="0.25">
      <c r="B881" s="7"/>
    </row>
    <row r="882" spans="2:2" ht="13.2" x14ac:dyDescent="0.25">
      <c r="B882" s="7"/>
    </row>
    <row r="883" spans="2:2" ht="13.2" x14ac:dyDescent="0.25">
      <c r="B883" s="7"/>
    </row>
    <row r="884" spans="2:2" ht="13.2" x14ac:dyDescent="0.25">
      <c r="B884" s="7"/>
    </row>
    <row r="885" spans="2:2" ht="13.2" x14ac:dyDescent="0.25">
      <c r="B885" s="7"/>
    </row>
    <row r="886" spans="2:2" ht="13.2" x14ac:dyDescent="0.25">
      <c r="B886" s="7"/>
    </row>
    <row r="887" spans="2:2" ht="13.2" x14ac:dyDescent="0.25">
      <c r="B887" s="7"/>
    </row>
    <row r="888" spans="2:2" ht="13.2" x14ac:dyDescent="0.25">
      <c r="B888" s="7"/>
    </row>
    <row r="889" spans="2:2" ht="13.2" x14ac:dyDescent="0.25">
      <c r="B889" s="7"/>
    </row>
    <row r="890" spans="2:2" ht="13.2" x14ac:dyDescent="0.25">
      <c r="B890" s="7"/>
    </row>
    <row r="891" spans="2:2" ht="13.2" x14ac:dyDescent="0.25">
      <c r="B891" s="7"/>
    </row>
    <row r="892" spans="2:2" ht="13.2" x14ac:dyDescent="0.25">
      <c r="B892" s="7"/>
    </row>
    <row r="893" spans="2:2" ht="13.2" x14ac:dyDescent="0.25">
      <c r="B893" s="7"/>
    </row>
    <row r="894" spans="2:2" ht="13.2" x14ac:dyDescent="0.25">
      <c r="B894" s="7"/>
    </row>
    <row r="895" spans="2:2" ht="13.2" x14ac:dyDescent="0.25">
      <c r="B895" s="7"/>
    </row>
    <row r="896" spans="2:2" ht="13.2" x14ac:dyDescent="0.25">
      <c r="B896" s="7"/>
    </row>
    <row r="897" spans="2:2" ht="13.2" x14ac:dyDescent="0.25">
      <c r="B897" s="7"/>
    </row>
    <row r="898" spans="2:2" ht="13.2" x14ac:dyDescent="0.25">
      <c r="B898" s="7"/>
    </row>
    <row r="899" spans="2:2" ht="13.2" x14ac:dyDescent="0.25">
      <c r="B899" s="7"/>
    </row>
    <row r="900" spans="2:2" ht="13.2" x14ac:dyDescent="0.25">
      <c r="B900" s="7"/>
    </row>
    <row r="901" spans="2:2" ht="13.2" x14ac:dyDescent="0.25">
      <c r="B901" s="7"/>
    </row>
    <row r="902" spans="2:2" ht="13.2" x14ac:dyDescent="0.25">
      <c r="B902" s="7"/>
    </row>
    <row r="903" spans="2:2" ht="13.2" x14ac:dyDescent="0.25">
      <c r="B903" s="7"/>
    </row>
    <row r="904" spans="2:2" ht="13.2" x14ac:dyDescent="0.25">
      <c r="B904" s="7"/>
    </row>
    <row r="905" spans="2:2" ht="13.2" x14ac:dyDescent="0.25">
      <c r="B905" s="7"/>
    </row>
    <row r="906" spans="2:2" ht="13.2" x14ac:dyDescent="0.25">
      <c r="B906" s="7"/>
    </row>
    <row r="907" spans="2:2" ht="13.2" x14ac:dyDescent="0.25">
      <c r="B907" s="7"/>
    </row>
    <row r="908" spans="2:2" ht="13.2" x14ac:dyDescent="0.25">
      <c r="B908" s="7"/>
    </row>
    <row r="909" spans="2:2" ht="13.2" x14ac:dyDescent="0.25">
      <c r="B909" s="7"/>
    </row>
    <row r="910" spans="2:2" ht="13.2" x14ac:dyDescent="0.25">
      <c r="B910" s="7"/>
    </row>
    <row r="911" spans="2:2" ht="13.2" x14ac:dyDescent="0.25">
      <c r="B911" s="7"/>
    </row>
    <row r="912" spans="2:2" ht="13.2" x14ac:dyDescent="0.25">
      <c r="B912" s="7"/>
    </row>
    <row r="913" spans="2:2" ht="13.2" x14ac:dyDescent="0.25">
      <c r="B913" s="7"/>
    </row>
    <row r="914" spans="2:2" ht="13.2" x14ac:dyDescent="0.25">
      <c r="B914" s="7"/>
    </row>
    <row r="915" spans="2:2" ht="13.2" x14ac:dyDescent="0.25">
      <c r="B915" s="7"/>
    </row>
    <row r="916" spans="2:2" ht="13.2" x14ac:dyDescent="0.25">
      <c r="B916" s="7"/>
    </row>
    <row r="917" spans="2:2" ht="13.2" x14ac:dyDescent="0.25">
      <c r="B917" s="7"/>
    </row>
    <row r="918" spans="2:2" ht="13.2" x14ac:dyDescent="0.25">
      <c r="B918" s="7"/>
    </row>
    <row r="919" spans="2:2" ht="13.2" x14ac:dyDescent="0.25">
      <c r="B919" s="7"/>
    </row>
    <row r="920" spans="2:2" ht="13.2" x14ac:dyDescent="0.25">
      <c r="B920" s="7"/>
    </row>
    <row r="921" spans="2:2" ht="13.2" x14ac:dyDescent="0.25">
      <c r="B921" s="7"/>
    </row>
    <row r="922" spans="2:2" ht="13.2" x14ac:dyDescent="0.25">
      <c r="B922" s="7"/>
    </row>
    <row r="923" spans="2:2" ht="13.2" x14ac:dyDescent="0.25">
      <c r="B923" s="7"/>
    </row>
    <row r="924" spans="2:2" ht="13.2" x14ac:dyDescent="0.25">
      <c r="B924" s="7"/>
    </row>
    <row r="925" spans="2:2" ht="13.2" x14ac:dyDescent="0.25">
      <c r="B925" s="7"/>
    </row>
    <row r="926" spans="2:2" ht="13.2" x14ac:dyDescent="0.25">
      <c r="B926" s="7"/>
    </row>
    <row r="927" spans="2:2" ht="13.2" x14ac:dyDescent="0.25">
      <c r="B927" s="7"/>
    </row>
    <row r="928" spans="2:2" ht="13.2" x14ac:dyDescent="0.25">
      <c r="B928" s="7"/>
    </row>
    <row r="929" spans="2:2" ht="13.2" x14ac:dyDescent="0.25">
      <c r="B929" s="7"/>
    </row>
    <row r="930" spans="2:2" ht="13.2" x14ac:dyDescent="0.25">
      <c r="B930" s="7"/>
    </row>
    <row r="931" spans="2:2" ht="13.2" x14ac:dyDescent="0.25">
      <c r="B931" s="7"/>
    </row>
    <row r="932" spans="2:2" ht="13.2" x14ac:dyDescent="0.25">
      <c r="B932" s="7"/>
    </row>
    <row r="933" spans="2:2" ht="13.2" x14ac:dyDescent="0.25">
      <c r="B933" s="7"/>
    </row>
    <row r="934" spans="2:2" ht="13.2" x14ac:dyDescent="0.25">
      <c r="B934" s="7"/>
    </row>
    <row r="935" spans="2:2" ht="13.2" x14ac:dyDescent="0.25">
      <c r="B935" s="7"/>
    </row>
    <row r="936" spans="2:2" ht="13.2" x14ac:dyDescent="0.25">
      <c r="B936" s="7"/>
    </row>
    <row r="937" spans="2:2" ht="13.2" x14ac:dyDescent="0.25">
      <c r="B937" s="7"/>
    </row>
    <row r="938" spans="2:2" ht="13.2" x14ac:dyDescent="0.25">
      <c r="B938" s="7"/>
    </row>
    <row r="939" spans="2:2" ht="13.2" x14ac:dyDescent="0.25">
      <c r="B939" s="7"/>
    </row>
    <row r="940" spans="2:2" ht="13.2" x14ac:dyDescent="0.25">
      <c r="B940" s="7"/>
    </row>
    <row r="941" spans="2:2" ht="13.2" x14ac:dyDescent="0.25">
      <c r="B941" s="7"/>
    </row>
    <row r="942" spans="2:2" ht="13.2" x14ac:dyDescent="0.25">
      <c r="B942" s="7"/>
    </row>
    <row r="943" spans="2:2" ht="13.2" x14ac:dyDescent="0.25">
      <c r="B943" s="7"/>
    </row>
    <row r="944" spans="2:2" ht="13.2" x14ac:dyDescent="0.25">
      <c r="B944" s="7"/>
    </row>
    <row r="945" spans="2:2" ht="13.2" x14ac:dyDescent="0.25">
      <c r="B945" s="7"/>
    </row>
    <row r="946" spans="2:2" ht="13.2" x14ac:dyDescent="0.25">
      <c r="B946" s="7"/>
    </row>
    <row r="947" spans="2:2" ht="13.2" x14ac:dyDescent="0.25">
      <c r="B947" s="7"/>
    </row>
    <row r="948" spans="2:2" ht="13.2" x14ac:dyDescent="0.25">
      <c r="B948" s="7"/>
    </row>
    <row r="949" spans="2:2" ht="13.2" x14ac:dyDescent="0.25">
      <c r="B949" s="7"/>
    </row>
    <row r="950" spans="2:2" ht="13.2" x14ac:dyDescent="0.25">
      <c r="B950" s="7"/>
    </row>
    <row r="951" spans="2:2" ht="13.2" x14ac:dyDescent="0.25">
      <c r="B951" s="7"/>
    </row>
    <row r="952" spans="2:2" ht="13.2" x14ac:dyDescent="0.25">
      <c r="B952" s="7"/>
    </row>
    <row r="953" spans="2:2" ht="13.2" x14ac:dyDescent="0.25">
      <c r="B953" s="7"/>
    </row>
    <row r="954" spans="2:2" ht="13.2" x14ac:dyDescent="0.25">
      <c r="B954" s="7"/>
    </row>
    <row r="955" spans="2:2" ht="13.2" x14ac:dyDescent="0.25">
      <c r="B955" s="7"/>
    </row>
    <row r="956" spans="2:2" ht="13.2" x14ac:dyDescent="0.25">
      <c r="B956" s="7"/>
    </row>
    <row r="957" spans="2:2" ht="13.2" x14ac:dyDescent="0.25">
      <c r="B957" s="7"/>
    </row>
    <row r="958" spans="2:2" ht="13.2" x14ac:dyDescent="0.25">
      <c r="B958" s="7"/>
    </row>
    <row r="959" spans="2:2" ht="13.2" x14ac:dyDescent="0.25">
      <c r="B959" s="7"/>
    </row>
    <row r="960" spans="2:2" ht="13.2" x14ac:dyDescent="0.25">
      <c r="B960" s="7"/>
    </row>
    <row r="961" spans="2:2" ht="13.2" x14ac:dyDescent="0.25">
      <c r="B961" s="7"/>
    </row>
    <row r="962" spans="2:2" ht="13.2" x14ac:dyDescent="0.25">
      <c r="B962" s="7"/>
    </row>
    <row r="963" spans="2:2" ht="13.2" x14ac:dyDescent="0.25">
      <c r="B963" s="7"/>
    </row>
    <row r="964" spans="2:2" ht="13.2" x14ac:dyDescent="0.25">
      <c r="B964" s="7"/>
    </row>
    <row r="965" spans="2:2" ht="13.2" x14ac:dyDescent="0.25">
      <c r="B965" s="7"/>
    </row>
    <row r="966" spans="2:2" ht="13.2" x14ac:dyDescent="0.25">
      <c r="B966" s="7"/>
    </row>
    <row r="967" spans="2:2" ht="13.2" x14ac:dyDescent="0.25">
      <c r="B967" s="7"/>
    </row>
    <row r="968" spans="2:2" ht="13.2" x14ac:dyDescent="0.25">
      <c r="B968" s="7"/>
    </row>
    <row r="969" spans="2:2" ht="13.2" x14ac:dyDescent="0.25">
      <c r="B969" s="7"/>
    </row>
    <row r="970" spans="2:2" ht="13.2" x14ac:dyDescent="0.25">
      <c r="B970" s="7"/>
    </row>
    <row r="971" spans="2:2" ht="13.2" x14ac:dyDescent="0.25">
      <c r="B971" s="7"/>
    </row>
    <row r="972" spans="2:2" ht="13.2" x14ac:dyDescent="0.25">
      <c r="B972" s="7"/>
    </row>
    <row r="973" spans="2:2" ht="13.2" x14ac:dyDescent="0.25">
      <c r="B973" s="7"/>
    </row>
    <row r="974" spans="2:2" ht="13.2" x14ac:dyDescent="0.25">
      <c r="B974" s="7"/>
    </row>
    <row r="975" spans="2:2" ht="13.2" x14ac:dyDescent="0.25">
      <c r="B975" s="7"/>
    </row>
    <row r="976" spans="2:2" ht="13.2" x14ac:dyDescent="0.25">
      <c r="B976" s="7"/>
    </row>
    <row r="977" spans="2:2" ht="13.2" x14ac:dyDescent="0.25">
      <c r="B977" s="7"/>
    </row>
    <row r="978" spans="2:2" ht="13.2" x14ac:dyDescent="0.25">
      <c r="B978" s="7"/>
    </row>
    <row r="979" spans="2:2" ht="13.2" x14ac:dyDescent="0.25">
      <c r="B979" s="7"/>
    </row>
    <row r="980" spans="2:2" ht="13.2" x14ac:dyDescent="0.25">
      <c r="B980" s="7"/>
    </row>
    <row r="981" spans="2:2" ht="13.2" x14ac:dyDescent="0.25">
      <c r="B981" s="7"/>
    </row>
    <row r="982" spans="2:2" ht="13.2" x14ac:dyDescent="0.25">
      <c r="B982" s="7"/>
    </row>
    <row r="983" spans="2:2" ht="13.2" x14ac:dyDescent="0.25">
      <c r="B983" s="7"/>
    </row>
    <row r="984" spans="2:2" ht="13.2" x14ac:dyDescent="0.25">
      <c r="B984" s="7"/>
    </row>
    <row r="985" spans="2:2" ht="13.2" x14ac:dyDescent="0.25">
      <c r="B985" s="7"/>
    </row>
    <row r="986" spans="2:2" ht="13.2" x14ac:dyDescent="0.25">
      <c r="B986" s="7"/>
    </row>
    <row r="987" spans="2:2" ht="13.2" x14ac:dyDescent="0.25">
      <c r="B987" s="7"/>
    </row>
    <row r="988" spans="2:2" ht="13.2" x14ac:dyDescent="0.25">
      <c r="B988" s="7"/>
    </row>
    <row r="989" spans="2:2" ht="13.2" x14ac:dyDescent="0.25">
      <c r="B989" s="7"/>
    </row>
    <row r="990" spans="2:2" ht="13.2" x14ac:dyDescent="0.25">
      <c r="B990" s="7"/>
    </row>
    <row r="991" spans="2:2" ht="13.2" x14ac:dyDescent="0.25">
      <c r="B991" s="7"/>
    </row>
    <row r="992" spans="2:2" ht="13.2" x14ac:dyDescent="0.25">
      <c r="B992" s="7"/>
    </row>
    <row r="993" spans="2:2" ht="13.2" x14ac:dyDescent="0.25">
      <c r="B993" s="7"/>
    </row>
    <row r="994" spans="2:2" ht="13.2" x14ac:dyDescent="0.25">
      <c r="B994" s="7"/>
    </row>
    <row r="995" spans="2:2" ht="13.2" x14ac:dyDescent="0.25">
      <c r="B995" s="7"/>
    </row>
    <row r="996" spans="2:2" ht="13.2" x14ac:dyDescent="0.25">
      <c r="B996" s="7"/>
    </row>
    <row r="997" spans="2:2" ht="13.2" x14ac:dyDescent="0.25">
      <c r="B997" s="7"/>
    </row>
    <row r="998" spans="2:2" ht="13.2" x14ac:dyDescent="0.25">
      <c r="B998" s="7"/>
    </row>
    <row r="999" spans="2:2" ht="13.2" x14ac:dyDescent="0.25">
      <c r="B999" s="7"/>
    </row>
    <row r="1000" spans="2:2" ht="13.2" x14ac:dyDescent="0.25">
      <c r="B1000" s="7"/>
    </row>
    <row r="1001" spans="2:2" ht="13.2" x14ac:dyDescent="0.25">
      <c r="B1001" s="7"/>
    </row>
    <row r="1002" spans="2:2" ht="13.2" x14ac:dyDescent="0.25">
      <c r="B1002" s="7"/>
    </row>
    <row r="1003" spans="2:2" ht="13.2" x14ac:dyDescent="0.25">
      <c r="B1003" s="7"/>
    </row>
    <row r="1004" spans="2:2" ht="13.2" x14ac:dyDescent="0.25">
      <c r="B1004" s="7"/>
    </row>
    <row r="1005" spans="2:2" ht="13.2" x14ac:dyDescent="0.25">
      <c r="B1005" s="7"/>
    </row>
    <row r="1006" spans="2:2" ht="13.2" x14ac:dyDescent="0.25">
      <c r="B1006" s="7"/>
    </row>
    <row r="1007" spans="2:2" ht="13.2" x14ac:dyDescent="0.25">
      <c r="B1007" s="7"/>
    </row>
    <row r="1008" spans="2:2" ht="13.2" x14ac:dyDescent="0.25">
      <c r="B1008" s="7"/>
    </row>
    <row r="1009" spans="2:2" ht="13.2" x14ac:dyDescent="0.25">
      <c r="B1009" s="7"/>
    </row>
  </sheetData>
  <mergeCells count="2">
    <mergeCell ref="B2:C4"/>
    <mergeCell ref="B1:C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9"/>
  <sheetViews>
    <sheetView showGridLines="0" workbookViewId="0">
      <selection activeCell="B2" sqref="B2:F4"/>
    </sheetView>
  </sheetViews>
  <sheetFormatPr defaultColWidth="14.44140625" defaultRowHeight="15.75" customHeight="1" x14ac:dyDescent="0.25"/>
  <cols>
    <col min="1" max="1" width="11.33203125" bestFit="1" customWidth="1"/>
    <col min="2" max="2" width="40.44140625" customWidth="1"/>
    <col min="3" max="3" width="14.44140625" style="30"/>
  </cols>
  <sheetData>
    <row r="1" spans="1:6" ht="15.75" customHeight="1" thickBot="1" x14ac:dyDescent="0.35">
      <c r="B1" s="39" t="s">
        <v>30</v>
      </c>
    </row>
    <row r="2" spans="1:6" ht="15.75" customHeight="1" x14ac:dyDescent="0.25">
      <c r="A2" s="49" t="s">
        <v>85</v>
      </c>
      <c r="B2" s="50" t="s">
        <v>82</v>
      </c>
      <c r="C2" s="51"/>
      <c r="D2" s="51"/>
      <c r="E2" s="51"/>
      <c r="F2" s="52"/>
    </row>
    <row r="3" spans="1:6" ht="13.2" x14ac:dyDescent="0.25">
      <c r="B3" s="53"/>
      <c r="C3" s="54"/>
      <c r="D3" s="54"/>
      <c r="E3" s="54"/>
      <c r="F3" s="55"/>
    </row>
    <row r="4" spans="1:6" ht="29.4" customHeight="1" thickBot="1" x14ac:dyDescent="0.3">
      <c r="B4" s="56"/>
      <c r="C4" s="57"/>
      <c r="D4" s="57"/>
      <c r="E4" s="57"/>
      <c r="F4" s="58"/>
    </row>
    <row r="5" spans="1:6" ht="15.75" customHeight="1" x14ac:dyDescent="0.25">
      <c r="B5" s="40"/>
      <c r="C5" s="40"/>
      <c r="D5" s="40"/>
      <c r="E5" s="40"/>
      <c r="F5" s="40"/>
    </row>
    <row r="6" spans="1:6" ht="13.2" x14ac:dyDescent="0.25">
      <c r="B6" s="8" t="s">
        <v>31</v>
      </c>
    </row>
    <row r="7" spans="1:6" ht="13.2" x14ac:dyDescent="0.25">
      <c r="B7" s="4" t="s">
        <v>32</v>
      </c>
      <c r="C7" s="35">
        <f>Variables!C16/Variables!C21</f>
        <v>90</v>
      </c>
    </row>
    <row r="8" spans="1:6" ht="13.2" x14ac:dyDescent="0.25">
      <c r="B8" s="4" t="s">
        <v>33</v>
      </c>
      <c r="C8" s="35">
        <f>Variables!C17/Variables!C21</f>
        <v>50</v>
      </c>
    </row>
    <row r="9" spans="1:6" ht="13.2" x14ac:dyDescent="0.25">
      <c r="B9" s="4" t="s">
        <v>34</v>
      </c>
      <c r="C9" s="35">
        <f>Variables!C18/Variables!C21</f>
        <v>15</v>
      </c>
    </row>
    <row r="11" spans="1:6" ht="13.2" x14ac:dyDescent="0.25">
      <c r="B11" s="8" t="s">
        <v>35</v>
      </c>
    </row>
    <row r="12" spans="1:6" ht="13.2" x14ac:dyDescent="0.25">
      <c r="B12" s="4" t="s">
        <v>36</v>
      </c>
      <c r="C12" s="35">
        <f>Variables!C16/Variables!C$22</f>
        <v>300</v>
      </c>
    </row>
    <row r="13" spans="1:6" ht="13.2" x14ac:dyDescent="0.25">
      <c r="B13" s="4" t="s">
        <v>37</v>
      </c>
      <c r="C13" s="35">
        <f>Variables!C17/Variables!C$22</f>
        <v>166.66666666666666</v>
      </c>
    </row>
    <row r="14" spans="1:6" ht="13.2" x14ac:dyDescent="0.25">
      <c r="B14" s="4" t="s">
        <v>38</v>
      </c>
      <c r="C14" s="35">
        <f>Variables!C18/Variables!C$22</f>
        <v>50</v>
      </c>
    </row>
    <row r="16" spans="1:6" ht="13.2" x14ac:dyDescent="0.25">
      <c r="B16" s="8" t="s">
        <v>39</v>
      </c>
    </row>
    <row r="17" spans="2:3" ht="13.2" x14ac:dyDescent="0.25">
      <c r="B17" s="4" t="s">
        <v>40</v>
      </c>
      <c r="C17" s="35">
        <f>Variables!C16/(Variables!C21+Variables!C22)</f>
        <v>69.230769230769226</v>
      </c>
    </row>
    <row r="18" spans="2:3" ht="13.2" x14ac:dyDescent="0.25">
      <c r="B18" s="4" t="s">
        <v>41</v>
      </c>
      <c r="C18" s="35">
        <f>Variables!C17/(Variables!C21+Variables!C22)</f>
        <v>38.46153846153846</v>
      </c>
    </row>
    <row r="19" spans="2:3" ht="13.2" x14ac:dyDescent="0.25">
      <c r="B19" s="4" t="s">
        <v>42</v>
      </c>
      <c r="C19" s="35">
        <f>Variables!C18/(Variables!C21+Variables!C22)</f>
        <v>11.538461538461538</v>
      </c>
    </row>
  </sheetData>
  <mergeCells count="1">
    <mergeCell ref="B2: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9"/>
  <sheetViews>
    <sheetView showGridLines="0" workbookViewId="0">
      <selection activeCell="D1" sqref="D1"/>
    </sheetView>
  </sheetViews>
  <sheetFormatPr defaultColWidth="14.44140625" defaultRowHeight="15.75" customHeight="1" x14ac:dyDescent="0.25"/>
  <cols>
    <col min="2" max="2" width="32.6640625" customWidth="1"/>
  </cols>
  <sheetData>
    <row r="1" spans="1:8" ht="31.5" customHeight="1" x14ac:dyDescent="0.3">
      <c r="B1" s="10" t="s">
        <v>43</v>
      </c>
      <c r="C1" s="11"/>
      <c r="D1" s="11"/>
      <c r="E1" s="11"/>
      <c r="F1" s="8"/>
      <c r="G1" s="8"/>
      <c r="H1" s="8"/>
    </row>
    <row r="2" spans="1:8" ht="15.75" customHeight="1" thickBot="1" x14ac:dyDescent="0.3">
      <c r="B2" s="47" t="s">
        <v>84</v>
      </c>
      <c r="C2" s="11"/>
      <c r="D2" s="11"/>
      <c r="E2" s="11"/>
      <c r="F2" s="8"/>
      <c r="G2" s="8"/>
      <c r="H2" s="8"/>
    </row>
    <row r="3" spans="1:8" ht="15.75" customHeight="1" x14ac:dyDescent="0.25">
      <c r="A3" s="49" t="s">
        <v>85</v>
      </c>
      <c r="B3" s="50" t="s">
        <v>86</v>
      </c>
      <c r="C3" s="51"/>
      <c r="D3" s="51"/>
      <c r="E3" s="51"/>
      <c r="F3" s="51"/>
      <c r="G3" s="52"/>
      <c r="H3" s="8"/>
    </row>
    <row r="4" spans="1:8" ht="15.75" customHeight="1" x14ac:dyDescent="0.25">
      <c r="B4" s="53"/>
      <c r="C4" s="54"/>
      <c r="D4" s="54"/>
      <c r="E4" s="54"/>
      <c r="F4" s="54"/>
      <c r="G4" s="55"/>
      <c r="H4" s="8"/>
    </row>
    <row r="5" spans="1:8" ht="54.6" customHeight="1" thickBot="1" x14ac:dyDescent="0.3">
      <c r="B5" s="56"/>
      <c r="C5" s="57"/>
      <c r="D5" s="57"/>
      <c r="E5" s="57"/>
      <c r="F5" s="57"/>
      <c r="G5" s="58"/>
      <c r="H5" s="8"/>
    </row>
    <row r="6" spans="1:8" ht="13.2" x14ac:dyDescent="0.25">
      <c r="B6" s="12"/>
      <c r="C6" s="11"/>
      <c r="D6" s="11"/>
      <c r="E6" s="11"/>
      <c r="F6" s="8"/>
      <c r="G6" s="8"/>
      <c r="H6" s="8"/>
    </row>
    <row r="7" spans="1:8" ht="13.2" x14ac:dyDescent="0.25">
      <c r="B7" s="8" t="s">
        <v>44</v>
      </c>
      <c r="C7" s="13" t="s">
        <v>45</v>
      </c>
      <c r="D7" s="13" t="s">
        <v>46</v>
      </c>
      <c r="E7" s="13" t="s">
        <v>47</v>
      </c>
      <c r="F7" s="13" t="s">
        <v>48</v>
      </c>
      <c r="G7" s="13" t="s">
        <v>49</v>
      </c>
      <c r="H7" s="13" t="s">
        <v>50</v>
      </c>
    </row>
    <row r="8" spans="1:8" ht="13.2" x14ac:dyDescent="0.25">
      <c r="B8" s="8" t="s">
        <v>51</v>
      </c>
    </row>
    <row r="9" spans="1:8" ht="13.2" x14ac:dyDescent="0.25">
      <c r="B9" s="4" t="s">
        <v>52</v>
      </c>
      <c r="C9" s="44">
        <v>5</v>
      </c>
      <c r="D9" s="44">
        <v>5</v>
      </c>
      <c r="E9" s="44">
        <v>5</v>
      </c>
      <c r="F9" s="44">
        <v>5</v>
      </c>
      <c r="G9" s="44">
        <v>5</v>
      </c>
      <c r="H9" s="44">
        <v>5</v>
      </c>
    </row>
    <row r="10" spans="1:8" ht="13.2" x14ac:dyDescent="0.25">
      <c r="B10" s="4" t="s">
        <v>53</v>
      </c>
      <c r="C10" s="44">
        <v>5</v>
      </c>
      <c r="D10" s="44">
        <v>5</v>
      </c>
      <c r="E10" s="44">
        <v>5</v>
      </c>
      <c r="F10" s="44">
        <v>5</v>
      </c>
      <c r="G10" s="44">
        <v>5</v>
      </c>
      <c r="H10" s="44">
        <v>5</v>
      </c>
    </row>
    <row r="11" spans="1:8" ht="13.2" x14ac:dyDescent="0.25">
      <c r="B11" s="4" t="s">
        <v>54</v>
      </c>
      <c r="C11" s="44">
        <v>5</v>
      </c>
      <c r="D11" s="44">
        <v>5</v>
      </c>
      <c r="E11" s="44">
        <v>5</v>
      </c>
      <c r="F11" s="44">
        <v>5</v>
      </c>
      <c r="G11" s="44">
        <v>5</v>
      </c>
      <c r="H11" s="44">
        <v>5</v>
      </c>
    </row>
    <row r="12" spans="1:8" ht="13.2" x14ac:dyDescent="0.25">
      <c r="B12" s="15"/>
    </row>
    <row r="13" spans="1:8" ht="13.2" x14ac:dyDescent="0.25">
      <c r="B13" s="8" t="s">
        <v>55</v>
      </c>
    </row>
    <row r="14" spans="1:8" ht="13.2" x14ac:dyDescent="0.25">
      <c r="B14" s="4" t="s">
        <v>52</v>
      </c>
      <c r="C14" s="16">
        <f t="shared" ref="C14:C16" si="0">C9</f>
        <v>5</v>
      </c>
      <c r="D14" s="16">
        <f t="shared" ref="D14:D16" si="1">C9+D9</f>
        <v>10</v>
      </c>
      <c r="E14" s="16">
        <f t="shared" ref="E14:H14" si="2">D14+E9</f>
        <v>15</v>
      </c>
      <c r="F14" s="16">
        <f t="shared" si="2"/>
        <v>20</v>
      </c>
      <c r="G14" s="16">
        <f t="shared" si="2"/>
        <v>25</v>
      </c>
      <c r="H14" s="16">
        <f t="shared" si="2"/>
        <v>30</v>
      </c>
    </row>
    <row r="15" spans="1:8" ht="13.2" x14ac:dyDescent="0.25">
      <c r="B15" s="4" t="s">
        <v>53</v>
      </c>
      <c r="C15" s="16">
        <f t="shared" si="0"/>
        <v>5</v>
      </c>
      <c r="D15" s="16">
        <f t="shared" si="1"/>
        <v>10</v>
      </c>
      <c r="E15" s="16">
        <f t="shared" ref="E15:H15" si="3">D15+E10</f>
        <v>15</v>
      </c>
      <c r="F15" s="16">
        <f t="shared" si="3"/>
        <v>20</v>
      </c>
      <c r="G15" s="16">
        <f t="shared" si="3"/>
        <v>25</v>
      </c>
      <c r="H15" s="16">
        <f t="shared" si="3"/>
        <v>30</v>
      </c>
    </row>
    <row r="16" spans="1:8" ht="13.2" x14ac:dyDescent="0.25">
      <c r="B16" s="4" t="s">
        <v>54</v>
      </c>
      <c r="C16" s="16">
        <f t="shared" si="0"/>
        <v>5</v>
      </c>
      <c r="D16" s="16">
        <f t="shared" si="1"/>
        <v>10</v>
      </c>
      <c r="E16" s="16">
        <f t="shared" ref="E16:H16" si="4">D16+E11</f>
        <v>15</v>
      </c>
      <c r="F16" s="16">
        <f t="shared" si="4"/>
        <v>20</v>
      </c>
      <c r="G16" s="16">
        <f t="shared" si="4"/>
        <v>25</v>
      </c>
      <c r="H16" s="16">
        <f t="shared" si="4"/>
        <v>30</v>
      </c>
    </row>
    <row r="17" spans="2:8" ht="13.2" x14ac:dyDescent="0.25">
      <c r="B17" s="17" t="s">
        <v>56</v>
      </c>
      <c r="D17" s="14">
        <f>SUM(D14:D16)</f>
        <v>30</v>
      </c>
      <c r="F17" s="14">
        <f>SUM(F14:F16)</f>
        <v>60</v>
      </c>
      <c r="H17" s="14">
        <f>SUM(H14:H16)</f>
        <v>90</v>
      </c>
    </row>
    <row r="18" spans="2:8" ht="13.2" x14ac:dyDescent="0.25">
      <c r="B18" s="8" t="s">
        <v>57</v>
      </c>
    </row>
    <row r="19" spans="2:8" ht="13.2" x14ac:dyDescent="0.25">
      <c r="B19" s="4" t="s">
        <v>58</v>
      </c>
      <c r="C19" s="18"/>
      <c r="D19" s="42">
        <v>0</v>
      </c>
      <c r="E19" s="18"/>
      <c r="F19" s="42">
        <v>0</v>
      </c>
      <c r="G19" s="18"/>
      <c r="H19" s="45">
        <v>0</v>
      </c>
    </row>
    <row r="20" spans="2:8" ht="13.2" x14ac:dyDescent="0.25">
      <c r="B20" s="8"/>
    </row>
    <row r="21" spans="2:8" ht="13.2" x14ac:dyDescent="0.25">
      <c r="B21" s="8" t="s">
        <v>59</v>
      </c>
    </row>
    <row r="22" spans="2:8" ht="13.2" x14ac:dyDescent="0.25">
      <c r="B22" s="4" t="s">
        <v>60</v>
      </c>
      <c r="C22" s="19"/>
      <c r="D22" s="35">
        <f>(D14*Variables!E16)</f>
        <v>8000</v>
      </c>
      <c r="E22" s="35"/>
      <c r="F22" s="35">
        <f>(F14*Variables!E16)</f>
        <v>16000</v>
      </c>
      <c r="G22" s="35"/>
      <c r="H22" s="35">
        <f>(H14*Variables!E16)</f>
        <v>24000</v>
      </c>
    </row>
    <row r="23" spans="2:8" ht="13.2" x14ac:dyDescent="0.25">
      <c r="B23" s="4" t="s">
        <v>61</v>
      </c>
      <c r="C23" s="19"/>
      <c r="D23" s="35">
        <f>(D15*Variables!E17)</f>
        <v>4000</v>
      </c>
      <c r="E23" s="35"/>
      <c r="F23" s="35">
        <f>(F15*Variables!E17)</f>
        <v>8000</v>
      </c>
      <c r="G23" s="35"/>
      <c r="H23" s="35">
        <f>(H15*Variables!E17)</f>
        <v>12000</v>
      </c>
    </row>
    <row r="24" spans="2:8" ht="13.2" x14ac:dyDescent="0.25">
      <c r="B24" s="4" t="s">
        <v>62</v>
      </c>
      <c r="C24" s="19"/>
      <c r="D24" s="35">
        <f>(D16*Variables!E18)</f>
        <v>500</v>
      </c>
      <c r="E24" s="35"/>
      <c r="F24" s="35">
        <f>(F16*Variables!E18)</f>
        <v>1000</v>
      </c>
      <c r="G24" s="35"/>
      <c r="H24" s="35">
        <f>(H16*Variables!E18)</f>
        <v>1500</v>
      </c>
    </row>
    <row r="25" spans="2:8" ht="13.2" x14ac:dyDescent="0.25">
      <c r="B25" s="17" t="s">
        <v>63</v>
      </c>
    </row>
    <row r="26" spans="2:8" ht="13.2" x14ac:dyDescent="0.25">
      <c r="B26" s="8"/>
      <c r="C26" s="6"/>
      <c r="D26" s="6"/>
      <c r="E26" s="6"/>
      <c r="F26" s="6"/>
      <c r="G26" s="6"/>
      <c r="H26" s="6"/>
    </row>
    <row r="27" spans="2:8" ht="13.2" x14ac:dyDescent="0.25">
      <c r="B27" s="8" t="s">
        <v>44</v>
      </c>
      <c r="C27" s="20"/>
      <c r="D27" s="21" t="s">
        <v>64</v>
      </c>
      <c r="E27" s="21"/>
      <c r="F27" s="21" t="s">
        <v>65</v>
      </c>
      <c r="G27" s="21"/>
      <c r="H27" s="21" t="s">
        <v>66</v>
      </c>
    </row>
    <row r="28" spans="2:8" ht="13.2" x14ac:dyDescent="0.25">
      <c r="B28" s="8" t="s">
        <v>67</v>
      </c>
      <c r="C28" s="9"/>
      <c r="D28" s="36">
        <f>SUM(D22:D24)+(D19*Variables!G9)</f>
        <v>12500</v>
      </c>
      <c r="E28" s="36"/>
      <c r="F28" s="36">
        <f>SUM(F22:F24)+(F19*Variables!G9)</f>
        <v>25000</v>
      </c>
      <c r="G28" s="36"/>
      <c r="H28" s="36">
        <f>SUM(H22:H24)+(H19*Variables!G9)</f>
        <v>37500</v>
      </c>
    </row>
    <row r="29" spans="2:8" ht="13.2" x14ac:dyDescent="0.25">
      <c r="B29" s="8" t="s">
        <v>68</v>
      </c>
      <c r="C29" s="37"/>
      <c r="D29" s="38">
        <f>D28/Variables!G9</f>
        <v>2.065546681354999</v>
      </c>
      <c r="E29" s="38"/>
      <c r="F29" s="38">
        <f>F28/Variables!G9</f>
        <v>4.1310933627099979</v>
      </c>
      <c r="G29" s="38"/>
      <c r="H29" s="38">
        <f>H28/Variables!G9</f>
        <v>6.1966400440649965</v>
      </c>
    </row>
    <row r="30" spans="2:8" ht="13.2" x14ac:dyDescent="0.25">
      <c r="B30" s="8" t="s">
        <v>69</v>
      </c>
      <c r="C30" s="19"/>
      <c r="D30" s="23">
        <v>7</v>
      </c>
      <c r="E30" s="24"/>
      <c r="F30" s="23">
        <v>7</v>
      </c>
      <c r="G30" s="24"/>
      <c r="H30" s="23">
        <v>7</v>
      </c>
    </row>
    <row r="32" spans="2:8" ht="13.2" x14ac:dyDescent="0.25">
      <c r="B32" s="8"/>
    </row>
    <row r="33" spans="2:2" ht="13.2" x14ac:dyDescent="0.25">
      <c r="B33" s="8"/>
    </row>
    <row r="34" spans="2:2" ht="13.2" x14ac:dyDescent="0.25">
      <c r="B34" s="8"/>
    </row>
    <row r="35" spans="2:2" ht="13.2" x14ac:dyDescent="0.25"/>
    <row r="36" spans="2:2" ht="13.2" x14ac:dyDescent="0.25"/>
    <row r="37" spans="2:2" ht="13.2" x14ac:dyDescent="0.25"/>
    <row r="38" spans="2:2" ht="13.2" x14ac:dyDescent="0.25"/>
    <row r="39" spans="2:2" ht="13.2" x14ac:dyDescent="0.25"/>
    <row r="40" spans="2:2" ht="13.2" x14ac:dyDescent="0.25"/>
    <row r="41" spans="2:2" ht="13.2" x14ac:dyDescent="0.25"/>
    <row r="42" spans="2:2" ht="13.2" x14ac:dyDescent="0.25"/>
    <row r="43" spans="2:2" ht="13.2" x14ac:dyDescent="0.25"/>
    <row r="44" spans="2:2" ht="13.2" x14ac:dyDescent="0.25"/>
    <row r="45" spans="2:2" ht="13.2" x14ac:dyDescent="0.25"/>
    <row r="46" spans="2:2" ht="13.2" x14ac:dyDescent="0.25"/>
    <row r="47" spans="2:2" ht="13.2" x14ac:dyDescent="0.25"/>
    <row r="48" spans="2:2"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row r="1008" ht="13.2" x14ac:dyDescent="0.25"/>
    <row r="1009" ht="13.2" x14ac:dyDescent="0.25"/>
  </sheetData>
  <mergeCells count="1">
    <mergeCell ref="B3: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10"/>
  <sheetViews>
    <sheetView showGridLines="0" topLeftCell="A4" workbookViewId="0">
      <selection activeCell="I1" sqref="I1"/>
    </sheetView>
  </sheetViews>
  <sheetFormatPr defaultColWidth="14.44140625" defaultRowHeight="15.75" customHeight="1" x14ac:dyDescent="0.25"/>
  <cols>
    <col min="1" max="1" width="11.33203125" bestFit="1" customWidth="1"/>
    <col min="2" max="2" width="32.6640625" customWidth="1"/>
  </cols>
  <sheetData>
    <row r="1" spans="1:8" ht="31.5" customHeight="1" thickBot="1" x14ac:dyDescent="0.35">
      <c r="B1" s="10" t="s">
        <v>70</v>
      </c>
      <c r="C1" s="11"/>
      <c r="D1" s="11"/>
      <c r="E1" s="11"/>
      <c r="F1" s="8"/>
      <c r="G1" s="8"/>
      <c r="H1" s="8"/>
    </row>
    <row r="2" spans="1:8" ht="31.5" customHeight="1" x14ac:dyDescent="0.25">
      <c r="A2" s="48" t="s">
        <v>85</v>
      </c>
      <c r="B2" s="50" t="s">
        <v>83</v>
      </c>
      <c r="C2" s="51"/>
      <c r="D2" s="51"/>
      <c r="E2" s="51"/>
      <c r="F2" s="52"/>
      <c r="G2" s="8"/>
      <c r="H2" s="8"/>
    </row>
    <row r="3" spans="1:8" ht="31.5" customHeight="1" x14ac:dyDescent="0.25">
      <c r="B3" s="53"/>
      <c r="C3" s="54"/>
      <c r="D3" s="54"/>
      <c r="E3" s="54"/>
      <c r="F3" s="55"/>
      <c r="G3" s="8"/>
      <c r="H3" s="8"/>
    </row>
    <row r="4" spans="1:8" ht="13.8" thickBot="1" x14ac:dyDescent="0.3">
      <c r="B4" s="56"/>
      <c r="C4" s="57"/>
      <c r="D4" s="57"/>
      <c r="E4" s="57"/>
      <c r="F4" s="58"/>
      <c r="G4" s="8"/>
      <c r="H4" s="8"/>
    </row>
    <row r="5" spans="1:8" ht="9.75" customHeight="1" x14ac:dyDescent="0.25">
      <c r="B5" s="12"/>
      <c r="C5" s="11"/>
      <c r="D5" s="11"/>
      <c r="E5" s="11"/>
      <c r="F5" s="8"/>
      <c r="G5" s="8"/>
      <c r="H5" s="8"/>
    </row>
    <row r="6" spans="1:8" ht="13.2" x14ac:dyDescent="0.25">
      <c r="B6" s="8" t="s">
        <v>44</v>
      </c>
      <c r="C6" s="13" t="s">
        <v>45</v>
      </c>
      <c r="D6" s="13" t="s">
        <v>46</v>
      </c>
      <c r="E6" s="13" t="s">
        <v>47</v>
      </c>
      <c r="F6" s="13" t="s">
        <v>48</v>
      </c>
      <c r="G6" s="13" t="s">
        <v>49</v>
      </c>
      <c r="H6" s="13" t="s">
        <v>50</v>
      </c>
    </row>
    <row r="7" spans="1:8" ht="13.2" x14ac:dyDescent="0.25">
      <c r="B7" s="8" t="s">
        <v>51</v>
      </c>
    </row>
    <row r="8" spans="1:8" ht="13.2" x14ac:dyDescent="0.25">
      <c r="B8" s="4" t="s">
        <v>52</v>
      </c>
      <c r="C8" s="44">
        <v>15</v>
      </c>
      <c r="D8" s="44">
        <v>11</v>
      </c>
      <c r="E8" s="44">
        <v>7</v>
      </c>
      <c r="F8" s="44">
        <v>5</v>
      </c>
      <c r="G8" s="44">
        <v>3</v>
      </c>
      <c r="H8" s="44">
        <v>1</v>
      </c>
    </row>
    <row r="9" spans="1:8" ht="13.2" x14ac:dyDescent="0.25">
      <c r="B9" s="4" t="s">
        <v>53</v>
      </c>
      <c r="C9" s="44">
        <v>15</v>
      </c>
      <c r="D9" s="44">
        <v>11</v>
      </c>
      <c r="E9" s="44">
        <v>7</v>
      </c>
      <c r="F9" s="44">
        <v>5</v>
      </c>
      <c r="G9" s="44">
        <v>3</v>
      </c>
      <c r="H9" s="44">
        <v>1</v>
      </c>
    </row>
    <row r="10" spans="1:8" ht="13.2" x14ac:dyDescent="0.25">
      <c r="B10" s="4" t="s">
        <v>54</v>
      </c>
      <c r="C10" s="44">
        <v>15</v>
      </c>
      <c r="D10" s="44">
        <v>11</v>
      </c>
      <c r="E10" s="44">
        <v>7</v>
      </c>
      <c r="F10" s="44">
        <v>5</v>
      </c>
      <c r="G10" s="44">
        <v>3</v>
      </c>
      <c r="H10" s="44">
        <v>1</v>
      </c>
    </row>
    <row r="11" spans="1:8" ht="13.2" x14ac:dyDescent="0.25">
      <c r="B11" s="15"/>
    </row>
    <row r="12" spans="1:8" ht="13.2" x14ac:dyDescent="0.25">
      <c r="B12" s="8" t="s">
        <v>55</v>
      </c>
    </row>
    <row r="13" spans="1:8" ht="13.2" x14ac:dyDescent="0.25">
      <c r="B13" s="4" t="s">
        <v>52</v>
      </c>
      <c r="C13" s="16">
        <f t="shared" ref="C13:C15" si="0">C8</f>
        <v>15</v>
      </c>
      <c r="D13" s="16">
        <f t="shared" ref="D13:D15" si="1">C8+D8</f>
        <v>26</v>
      </c>
      <c r="E13" s="16">
        <f t="shared" ref="E13:H13" si="2">D13+E8</f>
        <v>33</v>
      </c>
      <c r="F13" s="16">
        <f t="shared" si="2"/>
        <v>38</v>
      </c>
      <c r="G13" s="16">
        <f t="shared" si="2"/>
        <v>41</v>
      </c>
      <c r="H13" s="16">
        <f t="shared" si="2"/>
        <v>42</v>
      </c>
    </row>
    <row r="14" spans="1:8" ht="13.2" x14ac:dyDescent="0.25">
      <c r="B14" s="4" t="s">
        <v>53</v>
      </c>
      <c r="C14" s="16">
        <f t="shared" si="0"/>
        <v>15</v>
      </c>
      <c r="D14" s="16">
        <f t="shared" si="1"/>
        <v>26</v>
      </c>
      <c r="E14" s="16">
        <f t="shared" ref="E14:H14" si="3">D14+E9</f>
        <v>33</v>
      </c>
      <c r="F14" s="16">
        <f t="shared" si="3"/>
        <v>38</v>
      </c>
      <c r="G14" s="16">
        <f t="shared" si="3"/>
        <v>41</v>
      </c>
      <c r="H14" s="16">
        <f t="shared" si="3"/>
        <v>42</v>
      </c>
    </row>
    <row r="15" spans="1:8" ht="13.2" x14ac:dyDescent="0.25">
      <c r="B15" s="4" t="s">
        <v>54</v>
      </c>
      <c r="C15" s="16">
        <f t="shared" si="0"/>
        <v>15</v>
      </c>
      <c r="D15" s="16">
        <f t="shared" si="1"/>
        <v>26</v>
      </c>
      <c r="E15" s="16">
        <f t="shared" ref="E15:H15" si="4">D15+E10</f>
        <v>33</v>
      </c>
      <c r="F15" s="16">
        <f t="shared" si="4"/>
        <v>38</v>
      </c>
      <c r="G15" s="16">
        <f t="shared" si="4"/>
        <v>41</v>
      </c>
      <c r="H15" s="16">
        <f t="shared" si="4"/>
        <v>42</v>
      </c>
    </row>
    <row r="16" spans="1:8" ht="13.2" x14ac:dyDescent="0.25">
      <c r="B16" s="25" t="s">
        <v>63</v>
      </c>
      <c r="D16" s="26">
        <f>SUM(D13:D15)</f>
        <v>78</v>
      </c>
      <c r="F16" s="26">
        <f>SUM(F13:F15)</f>
        <v>114</v>
      </c>
      <c r="H16" s="26">
        <f>SUM(H13:H15)</f>
        <v>126</v>
      </c>
    </row>
    <row r="17" spans="2:9" ht="13.2" x14ac:dyDescent="0.25">
      <c r="B17" s="8" t="s">
        <v>57</v>
      </c>
    </row>
    <row r="18" spans="2:9" ht="13.2" x14ac:dyDescent="0.25">
      <c r="B18" s="4" t="s">
        <v>58</v>
      </c>
      <c r="C18" s="18"/>
      <c r="D18" s="42">
        <v>0</v>
      </c>
      <c r="E18" s="18"/>
      <c r="F18" s="42">
        <v>0</v>
      </c>
      <c r="G18" s="18"/>
      <c r="H18" s="42">
        <v>0</v>
      </c>
    </row>
    <row r="19" spans="2:9" ht="13.2" x14ac:dyDescent="0.25">
      <c r="B19" s="4" t="s">
        <v>71</v>
      </c>
    </row>
    <row r="20" spans="2:9" ht="8.25" customHeight="1" x14ac:dyDescent="0.25">
      <c r="B20" s="8"/>
    </row>
    <row r="21" spans="2:9" ht="13.2" x14ac:dyDescent="0.25">
      <c r="B21" s="8" t="s">
        <v>59</v>
      </c>
    </row>
    <row r="22" spans="2:9" ht="13.2" x14ac:dyDescent="0.25">
      <c r="B22" s="4" t="s">
        <v>60</v>
      </c>
      <c r="C22" s="19"/>
      <c r="D22" s="35">
        <f>(D13*Variables!E16)</f>
        <v>20800</v>
      </c>
      <c r="E22" s="35"/>
      <c r="F22" s="35">
        <f>(F13*Variables!E16)</f>
        <v>30400</v>
      </c>
      <c r="G22" s="35"/>
      <c r="H22" s="35">
        <f>(H13*Variables!E16)</f>
        <v>33600</v>
      </c>
    </row>
    <row r="23" spans="2:9" ht="13.2" x14ac:dyDescent="0.25">
      <c r="B23" s="4" t="s">
        <v>61</v>
      </c>
      <c r="C23" s="19"/>
      <c r="D23" s="35">
        <f>(D14*Variables!E17)</f>
        <v>10400</v>
      </c>
      <c r="E23" s="35"/>
      <c r="F23" s="35">
        <f>(F14*Variables!E17)</f>
        <v>15200</v>
      </c>
      <c r="G23" s="35"/>
      <c r="H23" s="35">
        <f>(H14*Variables!E17)</f>
        <v>16800</v>
      </c>
    </row>
    <row r="24" spans="2:9" ht="13.2" x14ac:dyDescent="0.25">
      <c r="B24" s="4" t="s">
        <v>62</v>
      </c>
      <c r="C24" s="19"/>
      <c r="D24" s="35">
        <f>(D15*Variables!E18)</f>
        <v>1300</v>
      </c>
      <c r="E24" s="35"/>
      <c r="F24" s="35">
        <f>(F15*Variables!E18)</f>
        <v>1900</v>
      </c>
      <c r="G24" s="35"/>
      <c r="H24" s="35">
        <f>(H15*Variables!E18)</f>
        <v>2100</v>
      </c>
    </row>
    <row r="25" spans="2:9" ht="13.2" x14ac:dyDescent="0.25">
      <c r="D25" s="30"/>
      <c r="E25" s="30"/>
      <c r="F25" s="30"/>
      <c r="G25" s="30"/>
      <c r="H25" s="30"/>
    </row>
    <row r="26" spans="2:9" ht="13.2" x14ac:dyDescent="0.25">
      <c r="B26" s="8"/>
      <c r="C26" s="6"/>
      <c r="D26" s="6"/>
      <c r="E26" s="6"/>
      <c r="F26" s="6"/>
      <c r="G26" s="6"/>
      <c r="H26" s="6"/>
    </row>
    <row r="27" spans="2:9" ht="13.2" x14ac:dyDescent="0.25">
      <c r="B27" s="8" t="s">
        <v>44</v>
      </c>
      <c r="C27" s="20"/>
      <c r="D27" s="20" t="s">
        <v>64</v>
      </c>
      <c r="E27" s="20"/>
      <c r="F27" s="20" t="s">
        <v>65</v>
      </c>
      <c r="G27" s="20"/>
      <c r="H27" s="20" t="s">
        <v>66</v>
      </c>
    </row>
    <row r="28" spans="2:9" ht="13.2" x14ac:dyDescent="0.25">
      <c r="B28" s="8" t="s">
        <v>67</v>
      </c>
      <c r="C28" s="9"/>
      <c r="D28" s="35">
        <f>SUM(D22:D24)+(D18*Variables!G9)</f>
        <v>32500</v>
      </c>
      <c r="E28" s="35"/>
      <c r="F28" s="35">
        <f>SUM(F22:F24)+(F18*Variables!G9)</f>
        <v>47500</v>
      </c>
      <c r="G28" s="35"/>
      <c r="H28" s="35">
        <f>SUM(H22:H24)+(H18*Variables!G9)</f>
        <v>52500</v>
      </c>
    </row>
    <row r="29" spans="2:9" ht="13.2" x14ac:dyDescent="0.25">
      <c r="B29" s="8" t="s">
        <v>72</v>
      </c>
      <c r="C29" s="22"/>
      <c r="D29" s="35">
        <f>'Linear data'!D28</f>
        <v>12500</v>
      </c>
      <c r="E29" s="35"/>
      <c r="F29" s="35">
        <f>'Linear data'!F28</f>
        <v>25000</v>
      </c>
      <c r="G29" s="35"/>
      <c r="H29" s="35">
        <f>'Linear data'!H28</f>
        <v>37500</v>
      </c>
      <c r="I29" s="4"/>
    </row>
    <row r="30" spans="2:9" ht="13.2" x14ac:dyDescent="0.25">
      <c r="B30" s="8" t="s">
        <v>68</v>
      </c>
      <c r="C30" s="37"/>
      <c r="D30" s="37">
        <f>D28/Variables!G9</f>
        <v>5.3704213715229967</v>
      </c>
      <c r="E30" s="37"/>
      <c r="F30" s="37">
        <f>F28/Variables!G9</f>
        <v>7.8490773891489951</v>
      </c>
      <c r="G30" s="37"/>
      <c r="H30" s="37">
        <f>H28/Variables!G9</f>
        <v>8.6752960616909949</v>
      </c>
    </row>
    <row r="31" spans="2:9" ht="13.2" x14ac:dyDescent="0.25">
      <c r="B31" s="8" t="s">
        <v>73</v>
      </c>
      <c r="C31" s="19"/>
      <c r="D31" s="27">
        <f>'Linear data'!D29</f>
        <v>2.065546681354999</v>
      </c>
      <c r="E31" s="19"/>
      <c r="F31" s="27">
        <f>'Linear data'!F29</f>
        <v>4.1310933627099979</v>
      </c>
      <c r="G31" s="19"/>
      <c r="H31" s="27">
        <f>'Linear data'!H29</f>
        <v>6.1966400440649965</v>
      </c>
      <c r="I31" s="4"/>
    </row>
    <row r="32" spans="2:9"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row r="1008" ht="13.2" x14ac:dyDescent="0.25"/>
    <row r="1009" ht="13.2" x14ac:dyDescent="0.25"/>
    <row r="1010" ht="13.2" x14ac:dyDescent="0.25"/>
  </sheetData>
  <mergeCells count="1">
    <mergeCell ref="B2: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1007"/>
  <sheetViews>
    <sheetView showGridLines="0" workbookViewId="0">
      <selection activeCell="I1" sqref="I1"/>
    </sheetView>
  </sheetViews>
  <sheetFormatPr defaultColWidth="14.44140625" defaultRowHeight="15.75" customHeight="1" x14ac:dyDescent="0.25"/>
  <cols>
    <col min="1" max="1" width="32.6640625" customWidth="1"/>
  </cols>
  <sheetData>
    <row r="1" spans="1:7" ht="26.25" customHeight="1" x14ac:dyDescent="0.3">
      <c r="A1" s="10" t="s">
        <v>74</v>
      </c>
      <c r="B1" s="11"/>
      <c r="C1" s="11"/>
      <c r="D1" s="11"/>
      <c r="E1" s="8"/>
      <c r="F1" s="8"/>
      <c r="G1" s="8"/>
    </row>
    <row r="2" spans="1:7" ht="13.2" x14ac:dyDescent="0.25">
      <c r="A2" s="12"/>
      <c r="B2" s="11"/>
      <c r="C2" s="11"/>
      <c r="D2" s="11"/>
      <c r="E2" s="8"/>
      <c r="F2" s="8"/>
      <c r="G2" s="8"/>
    </row>
    <row r="3" spans="1:7" ht="5.25" customHeight="1" x14ac:dyDescent="0.25">
      <c r="A3" s="12"/>
      <c r="B3" s="11"/>
      <c r="C3" s="11"/>
      <c r="D3" s="11"/>
      <c r="E3" s="8"/>
      <c r="F3" s="8"/>
      <c r="G3" s="8"/>
    </row>
    <row r="4" spans="1:7" ht="13.2" x14ac:dyDescent="0.25">
      <c r="A4" s="8" t="s">
        <v>44</v>
      </c>
      <c r="B4" s="13" t="s">
        <v>45</v>
      </c>
      <c r="C4" s="13" t="s">
        <v>46</v>
      </c>
      <c r="D4" s="13" t="s">
        <v>47</v>
      </c>
      <c r="E4" s="13" t="s">
        <v>48</v>
      </c>
      <c r="F4" s="13" t="s">
        <v>49</v>
      </c>
      <c r="G4" s="13" t="s">
        <v>50</v>
      </c>
    </row>
    <row r="5" spans="1:7" ht="13.2" x14ac:dyDescent="0.25">
      <c r="A5" s="8" t="s">
        <v>51</v>
      </c>
    </row>
    <row r="6" spans="1:7" ht="13.2" x14ac:dyDescent="0.25">
      <c r="A6" s="4" t="s">
        <v>52</v>
      </c>
      <c r="B6" s="44">
        <v>10</v>
      </c>
      <c r="C6" s="44">
        <v>3</v>
      </c>
      <c r="D6" s="44">
        <v>2</v>
      </c>
      <c r="E6" s="44">
        <v>1</v>
      </c>
      <c r="F6" s="44">
        <v>0</v>
      </c>
      <c r="G6" s="44">
        <v>0</v>
      </c>
    </row>
    <row r="7" spans="1:7" ht="13.2" x14ac:dyDescent="0.25">
      <c r="A7" s="4" t="s">
        <v>53</v>
      </c>
      <c r="B7" s="44">
        <v>10</v>
      </c>
      <c r="C7" s="44">
        <v>3</v>
      </c>
      <c r="D7" s="44">
        <v>2</v>
      </c>
      <c r="E7" s="44">
        <v>1</v>
      </c>
      <c r="F7" s="44">
        <v>0</v>
      </c>
      <c r="G7" s="44">
        <v>0</v>
      </c>
    </row>
    <row r="8" spans="1:7" ht="13.2" x14ac:dyDescent="0.25">
      <c r="A8" s="4" t="s">
        <v>54</v>
      </c>
      <c r="B8" s="44">
        <v>10</v>
      </c>
      <c r="C8" s="44">
        <v>3</v>
      </c>
      <c r="D8" s="44">
        <v>2</v>
      </c>
      <c r="E8" s="44">
        <v>1</v>
      </c>
      <c r="F8" s="44">
        <v>0</v>
      </c>
      <c r="G8" s="44">
        <v>0</v>
      </c>
    </row>
    <row r="9" spans="1:7" ht="13.2" x14ac:dyDescent="0.25">
      <c r="A9" s="15"/>
    </row>
    <row r="10" spans="1:7" ht="13.2" x14ac:dyDescent="0.25">
      <c r="A10" s="8" t="s">
        <v>55</v>
      </c>
    </row>
    <row r="11" spans="1:7" ht="13.2" x14ac:dyDescent="0.25">
      <c r="A11" s="4" t="s">
        <v>52</v>
      </c>
      <c r="B11" s="16">
        <f t="shared" ref="B11:B13" si="0">B6</f>
        <v>10</v>
      </c>
      <c r="C11" s="16">
        <f t="shared" ref="C11:C13" si="1">B6+C6</f>
        <v>13</v>
      </c>
      <c r="D11" s="16">
        <f t="shared" ref="D11:G11" si="2">C11+D6</f>
        <v>15</v>
      </c>
      <c r="E11" s="16">
        <f t="shared" si="2"/>
        <v>16</v>
      </c>
      <c r="F11" s="16">
        <f t="shared" si="2"/>
        <v>16</v>
      </c>
      <c r="G11" s="16">
        <f t="shared" si="2"/>
        <v>16</v>
      </c>
    </row>
    <row r="12" spans="1:7" ht="13.2" x14ac:dyDescent="0.25">
      <c r="A12" s="4" t="s">
        <v>53</v>
      </c>
      <c r="B12" s="16">
        <f t="shared" si="0"/>
        <v>10</v>
      </c>
      <c r="C12" s="16">
        <f t="shared" si="1"/>
        <v>13</v>
      </c>
      <c r="D12" s="16">
        <f t="shared" ref="D12:G12" si="3">C12+D7</f>
        <v>15</v>
      </c>
      <c r="E12" s="16">
        <f t="shared" si="3"/>
        <v>16</v>
      </c>
      <c r="F12" s="16">
        <f t="shared" si="3"/>
        <v>16</v>
      </c>
      <c r="G12" s="16">
        <f t="shared" si="3"/>
        <v>16</v>
      </c>
    </row>
    <row r="13" spans="1:7" ht="13.2" x14ac:dyDescent="0.25">
      <c r="A13" s="4" t="s">
        <v>54</v>
      </c>
      <c r="B13" s="16">
        <f t="shared" si="0"/>
        <v>10</v>
      </c>
      <c r="C13" s="16">
        <f t="shared" si="1"/>
        <v>13</v>
      </c>
      <c r="D13" s="16">
        <f t="shared" ref="D13:G13" si="4">C13+D8</f>
        <v>15</v>
      </c>
      <c r="E13" s="16">
        <f t="shared" si="4"/>
        <v>16</v>
      </c>
      <c r="F13" s="16">
        <f t="shared" si="4"/>
        <v>16</v>
      </c>
      <c r="G13" s="16">
        <f t="shared" si="4"/>
        <v>16</v>
      </c>
    </row>
    <row r="14" spans="1:7" ht="13.2" x14ac:dyDescent="0.25">
      <c r="A14" s="25" t="s">
        <v>63</v>
      </c>
      <c r="C14" s="26">
        <f>SUM(C11:C13)</f>
        <v>39</v>
      </c>
      <c r="E14" s="26">
        <f>SUM(E11:E13)</f>
        <v>48</v>
      </c>
      <c r="G14" s="26">
        <f>SUM(G11:G13)</f>
        <v>48</v>
      </c>
    </row>
    <row r="15" spans="1:7" ht="13.2" x14ac:dyDescent="0.25">
      <c r="A15" s="8" t="s">
        <v>57</v>
      </c>
    </row>
    <row r="16" spans="1:7" ht="13.2" x14ac:dyDescent="0.25">
      <c r="A16" s="4" t="s">
        <v>58</v>
      </c>
      <c r="B16" s="18"/>
      <c r="C16" s="42">
        <v>0</v>
      </c>
      <c r="D16" s="18"/>
      <c r="E16" s="42">
        <v>0</v>
      </c>
      <c r="F16" s="18"/>
      <c r="G16" s="42">
        <v>0</v>
      </c>
    </row>
    <row r="17" spans="1:7" ht="13.2" x14ac:dyDescent="0.25">
      <c r="A17" s="8"/>
    </row>
    <row r="18" spans="1:7" ht="13.2" x14ac:dyDescent="0.25">
      <c r="A18" s="8" t="s">
        <v>59</v>
      </c>
    </row>
    <row r="19" spans="1:7" ht="13.2" x14ac:dyDescent="0.25">
      <c r="A19" s="4" t="s">
        <v>60</v>
      </c>
      <c r="B19" s="19"/>
      <c r="C19" s="35">
        <f>(C11*Variables!E16)</f>
        <v>10400</v>
      </c>
      <c r="D19" s="35"/>
      <c r="E19" s="35">
        <f>(E11*Variables!E16)</f>
        <v>12800</v>
      </c>
      <c r="F19" s="35"/>
      <c r="G19" s="35">
        <f>(G11*Variables!E16)</f>
        <v>12800</v>
      </c>
    </row>
    <row r="20" spans="1:7" ht="13.2" x14ac:dyDescent="0.25">
      <c r="A20" s="4" t="s">
        <v>61</v>
      </c>
      <c r="B20" s="19"/>
      <c r="C20" s="35">
        <f>(C12*Variables!E17)</f>
        <v>5200</v>
      </c>
      <c r="D20" s="35"/>
      <c r="E20" s="35">
        <f>(E12*Variables!E17)</f>
        <v>6400</v>
      </c>
      <c r="F20" s="35"/>
      <c r="G20" s="35">
        <f>(G12*Variables!E17)</f>
        <v>6400</v>
      </c>
    </row>
    <row r="21" spans="1:7" ht="13.2" x14ac:dyDescent="0.25">
      <c r="A21" s="4" t="s">
        <v>62</v>
      </c>
      <c r="B21" s="19"/>
      <c r="C21" s="35">
        <f>(C13*Variables!E18)</f>
        <v>650</v>
      </c>
      <c r="D21" s="35"/>
      <c r="E21" s="35">
        <f>(E13*Variables!E18)</f>
        <v>800</v>
      </c>
      <c r="F21" s="35"/>
      <c r="G21" s="35">
        <f>(G13*Variables!E18)</f>
        <v>800</v>
      </c>
    </row>
    <row r="22" spans="1:7" ht="13.2" x14ac:dyDescent="0.25">
      <c r="C22" s="30"/>
      <c r="D22" s="30"/>
      <c r="E22" s="30"/>
      <c r="F22" s="30"/>
      <c r="G22" s="30"/>
    </row>
    <row r="23" spans="1:7" ht="13.2" x14ac:dyDescent="0.25">
      <c r="A23" s="8"/>
      <c r="B23" s="6"/>
      <c r="C23" s="6"/>
      <c r="D23" s="6"/>
      <c r="E23" s="6"/>
      <c r="F23" s="6"/>
      <c r="G23" s="6"/>
    </row>
    <row r="24" spans="1:7" ht="13.2" x14ac:dyDescent="0.25">
      <c r="A24" s="8" t="s">
        <v>44</v>
      </c>
      <c r="B24" s="20"/>
      <c r="C24" s="20" t="s">
        <v>64</v>
      </c>
      <c r="D24" s="20"/>
      <c r="E24" s="20" t="s">
        <v>65</v>
      </c>
      <c r="F24" s="20"/>
      <c r="G24" s="20" t="s">
        <v>66</v>
      </c>
    </row>
    <row r="25" spans="1:7" ht="13.2" x14ac:dyDescent="0.25">
      <c r="A25" s="8" t="s">
        <v>67</v>
      </c>
      <c r="B25" s="9"/>
      <c r="C25" s="35">
        <f>SUM(C19:C21)+(C16*Variables!G9)</f>
        <v>16250</v>
      </c>
      <c r="D25" s="35"/>
      <c r="E25" s="35">
        <f>SUM(E19:E21)+(E16*Variables!G9)</f>
        <v>20000</v>
      </c>
      <c r="F25" s="35"/>
      <c r="G25" s="35">
        <f>SUM(G19:G21)+(G16*Variables!G9)</f>
        <v>20000</v>
      </c>
    </row>
    <row r="26" spans="1:7" ht="13.2" x14ac:dyDescent="0.25">
      <c r="A26" s="8" t="s">
        <v>72</v>
      </c>
      <c r="B26" s="22"/>
      <c r="C26" s="35">
        <f>'Linear data'!D28</f>
        <v>12500</v>
      </c>
      <c r="D26" s="35"/>
      <c r="E26" s="35">
        <f>'Linear data'!F28</f>
        <v>25000</v>
      </c>
      <c r="F26" s="35"/>
      <c r="G26" s="35">
        <f>'Linear data'!H28</f>
        <v>37500</v>
      </c>
    </row>
    <row r="27" spans="1:7" ht="13.2" x14ac:dyDescent="0.25">
      <c r="A27" s="8" t="s">
        <v>68</v>
      </c>
      <c r="B27" s="37"/>
      <c r="C27" s="37">
        <f>C25/Variables!G9</f>
        <v>2.6852106857614984</v>
      </c>
      <c r="D27" s="37"/>
      <c r="E27" s="37">
        <f>E25/Variables!G9</f>
        <v>3.3048746901679982</v>
      </c>
      <c r="F27" s="37"/>
      <c r="G27" s="37">
        <f>G25/Variables!G9</f>
        <v>3.3048746901679982</v>
      </c>
    </row>
    <row r="28" spans="1:7" ht="13.2" x14ac:dyDescent="0.25">
      <c r="A28" s="8" t="s">
        <v>73</v>
      </c>
      <c r="B28" s="19"/>
      <c r="C28" s="27">
        <f>'Linear data'!D29</f>
        <v>2.065546681354999</v>
      </c>
      <c r="D28" s="19"/>
      <c r="E28" s="27">
        <f>'Linear data'!F29</f>
        <v>4.1310933627099979</v>
      </c>
      <c r="F28" s="19"/>
      <c r="G28" s="27">
        <f>'Linear data'!H29</f>
        <v>6.1966400440649965</v>
      </c>
    </row>
    <row r="29" spans="1:7" ht="13.2" x14ac:dyDescent="0.25"/>
    <row r="30" spans="1:7" ht="13.2" x14ac:dyDescent="0.25"/>
    <row r="31" spans="1:7" ht="13.2" x14ac:dyDescent="0.25"/>
    <row r="32" spans="1:7"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1007"/>
  <sheetViews>
    <sheetView showGridLines="0" workbookViewId="0">
      <selection activeCell="G16" activeCellId="2" sqref="C16 E16 G16"/>
    </sheetView>
  </sheetViews>
  <sheetFormatPr defaultColWidth="14.44140625" defaultRowHeight="15.75" customHeight="1" x14ac:dyDescent="0.25"/>
  <cols>
    <col min="1" max="1" width="32.6640625" customWidth="1"/>
  </cols>
  <sheetData>
    <row r="1" spans="1:7" ht="35.25" customHeight="1" x14ac:dyDescent="0.3">
      <c r="A1" s="10" t="s">
        <v>75</v>
      </c>
      <c r="B1" s="11"/>
      <c r="C1" s="11"/>
      <c r="D1" s="11"/>
      <c r="E1" s="8"/>
      <c r="F1" s="8"/>
      <c r="G1" s="8"/>
    </row>
    <row r="2" spans="1:7" ht="13.2" x14ac:dyDescent="0.25">
      <c r="A2" s="12"/>
      <c r="B2" s="11"/>
      <c r="C2" s="11"/>
      <c r="D2" s="11"/>
      <c r="E2" s="8"/>
      <c r="F2" s="8"/>
      <c r="G2" s="8"/>
    </row>
    <row r="3" spans="1:7" ht="9" customHeight="1" x14ac:dyDescent="0.25">
      <c r="A3" s="12"/>
      <c r="B3" s="11"/>
      <c r="C3" s="11"/>
      <c r="D3" s="11"/>
      <c r="E3" s="8"/>
      <c r="F3" s="8"/>
      <c r="G3" s="8"/>
    </row>
    <row r="4" spans="1:7" ht="13.2" x14ac:dyDescent="0.25">
      <c r="A4" s="8" t="s">
        <v>44</v>
      </c>
      <c r="B4" s="13" t="s">
        <v>45</v>
      </c>
      <c r="C4" s="13" t="s">
        <v>46</v>
      </c>
      <c r="D4" s="13" t="s">
        <v>47</v>
      </c>
      <c r="E4" s="13" t="s">
        <v>48</v>
      </c>
      <c r="F4" s="13" t="s">
        <v>49</v>
      </c>
      <c r="G4" s="13" t="s">
        <v>50</v>
      </c>
    </row>
    <row r="5" spans="1:7" ht="13.2" x14ac:dyDescent="0.25">
      <c r="A5" s="8" t="s">
        <v>51</v>
      </c>
    </row>
    <row r="6" spans="1:7" ht="13.2" x14ac:dyDescent="0.25">
      <c r="A6" s="4" t="s">
        <v>52</v>
      </c>
      <c r="B6" s="44">
        <v>3</v>
      </c>
      <c r="C6" s="44">
        <v>3</v>
      </c>
      <c r="D6" s="44">
        <v>3</v>
      </c>
      <c r="E6" s="44">
        <v>3</v>
      </c>
      <c r="F6" s="44">
        <v>3</v>
      </c>
      <c r="G6" s="44">
        <v>3</v>
      </c>
    </row>
    <row r="7" spans="1:7" ht="13.2" x14ac:dyDescent="0.25">
      <c r="A7" s="4" t="s">
        <v>53</v>
      </c>
      <c r="B7" s="44">
        <v>3</v>
      </c>
      <c r="C7" s="44">
        <v>3</v>
      </c>
      <c r="D7" s="44">
        <v>3</v>
      </c>
      <c r="E7" s="44">
        <v>3</v>
      </c>
      <c r="F7" s="44">
        <v>3</v>
      </c>
      <c r="G7" s="44">
        <v>3</v>
      </c>
    </row>
    <row r="8" spans="1:7" ht="13.2" x14ac:dyDescent="0.25">
      <c r="A8" s="4" t="s">
        <v>54</v>
      </c>
      <c r="B8" s="44">
        <v>3</v>
      </c>
      <c r="C8" s="44">
        <v>3</v>
      </c>
      <c r="D8" s="44">
        <v>3</v>
      </c>
      <c r="E8" s="44">
        <v>3</v>
      </c>
      <c r="F8" s="44">
        <v>3</v>
      </c>
      <c r="G8" s="44">
        <v>3</v>
      </c>
    </row>
    <row r="9" spans="1:7" ht="13.2" x14ac:dyDescent="0.25">
      <c r="A9" s="15"/>
    </row>
    <row r="10" spans="1:7" ht="13.2" x14ac:dyDescent="0.25">
      <c r="A10" s="8" t="s">
        <v>55</v>
      </c>
    </row>
    <row r="11" spans="1:7" ht="13.2" x14ac:dyDescent="0.25">
      <c r="A11" s="4" t="s">
        <v>52</v>
      </c>
      <c r="B11" s="16">
        <f t="shared" ref="B11:B13" si="0">B6</f>
        <v>3</v>
      </c>
      <c r="C11" s="16">
        <f t="shared" ref="C11:C13" si="1">B6+C6</f>
        <v>6</v>
      </c>
      <c r="D11" s="16">
        <f t="shared" ref="D11:G11" si="2">C11+D6</f>
        <v>9</v>
      </c>
      <c r="E11" s="16">
        <f t="shared" si="2"/>
        <v>12</v>
      </c>
      <c r="F11" s="16">
        <f t="shared" si="2"/>
        <v>15</v>
      </c>
      <c r="G11" s="16">
        <f t="shared" si="2"/>
        <v>18</v>
      </c>
    </row>
    <row r="12" spans="1:7" ht="13.2" x14ac:dyDescent="0.25">
      <c r="A12" s="4" t="s">
        <v>53</v>
      </c>
      <c r="B12" s="16">
        <f t="shared" si="0"/>
        <v>3</v>
      </c>
      <c r="C12" s="16">
        <f t="shared" si="1"/>
        <v>6</v>
      </c>
      <c r="D12" s="16">
        <f t="shared" ref="D12:G12" si="3">C12+D7</f>
        <v>9</v>
      </c>
      <c r="E12" s="16">
        <f t="shared" si="3"/>
        <v>12</v>
      </c>
      <c r="F12" s="16">
        <f t="shared" si="3"/>
        <v>15</v>
      </c>
      <c r="G12" s="16">
        <f t="shared" si="3"/>
        <v>18</v>
      </c>
    </row>
    <row r="13" spans="1:7" ht="13.2" x14ac:dyDescent="0.25">
      <c r="A13" s="4" t="s">
        <v>54</v>
      </c>
      <c r="B13" s="16">
        <f t="shared" si="0"/>
        <v>3</v>
      </c>
      <c r="C13" s="16">
        <f t="shared" si="1"/>
        <v>6</v>
      </c>
      <c r="D13" s="16">
        <f t="shared" ref="D13:G13" si="4">C13+D8</f>
        <v>9</v>
      </c>
      <c r="E13" s="16">
        <f t="shared" si="4"/>
        <v>12</v>
      </c>
      <c r="F13" s="16">
        <f t="shared" si="4"/>
        <v>15</v>
      </c>
      <c r="G13" s="16">
        <f t="shared" si="4"/>
        <v>18</v>
      </c>
    </row>
    <row r="14" spans="1:7" ht="13.2" x14ac:dyDescent="0.25">
      <c r="A14" s="25" t="s">
        <v>63</v>
      </c>
      <c r="C14" s="26">
        <f>SUM(C11:C13)</f>
        <v>18</v>
      </c>
      <c r="E14" s="26">
        <f>SUM(E11:E13)</f>
        <v>36</v>
      </c>
      <c r="G14" s="26">
        <f>SUM(G11:G13)</f>
        <v>54</v>
      </c>
    </row>
    <row r="15" spans="1:7" ht="13.2" x14ac:dyDescent="0.25">
      <c r="A15" s="8" t="s">
        <v>57</v>
      </c>
    </row>
    <row r="16" spans="1:7" ht="13.2" x14ac:dyDescent="0.25">
      <c r="A16" s="4" t="s">
        <v>58</v>
      </c>
      <c r="B16" s="18"/>
      <c r="C16" s="42">
        <v>0</v>
      </c>
      <c r="D16" s="18"/>
      <c r="E16" s="42">
        <v>0</v>
      </c>
      <c r="F16" s="18"/>
      <c r="G16" s="42">
        <v>0</v>
      </c>
    </row>
    <row r="17" spans="1:7" ht="13.2" x14ac:dyDescent="0.25">
      <c r="A17" s="8"/>
    </row>
    <row r="18" spans="1:7" ht="13.2" x14ac:dyDescent="0.25">
      <c r="A18" s="8" t="s">
        <v>59</v>
      </c>
    </row>
    <row r="19" spans="1:7" ht="13.2" x14ac:dyDescent="0.25">
      <c r="A19" s="4" t="s">
        <v>60</v>
      </c>
      <c r="B19" s="19"/>
      <c r="C19" s="35">
        <f>(C11*Variables!E16)</f>
        <v>4800</v>
      </c>
      <c r="D19" s="35"/>
      <c r="E19" s="35">
        <f>(E11*Variables!E16)</f>
        <v>9600</v>
      </c>
      <c r="F19" s="35"/>
      <c r="G19" s="35">
        <f>(G11*Variables!E16)</f>
        <v>14400</v>
      </c>
    </row>
    <row r="20" spans="1:7" ht="13.2" x14ac:dyDescent="0.25">
      <c r="A20" s="4" t="s">
        <v>61</v>
      </c>
      <c r="B20" s="19"/>
      <c r="C20" s="35">
        <f>(C12*Variables!E17)</f>
        <v>2400</v>
      </c>
      <c r="D20" s="35"/>
      <c r="E20" s="35">
        <f>(E12*Variables!E17)</f>
        <v>4800</v>
      </c>
      <c r="F20" s="35"/>
      <c r="G20" s="35">
        <f>(G12*Variables!E17)</f>
        <v>7200</v>
      </c>
    </row>
    <row r="21" spans="1:7" ht="13.2" x14ac:dyDescent="0.25">
      <c r="A21" s="4" t="s">
        <v>62</v>
      </c>
      <c r="B21" s="19"/>
      <c r="C21" s="35">
        <f>(C13*Variables!E18)</f>
        <v>300</v>
      </c>
      <c r="D21" s="35"/>
      <c r="E21" s="35">
        <f>(E13*Variables!E18)</f>
        <v>600</v>
      </c>
      <c r="F21" s="35"/>
      <c r="G21" s="35">
        <f>(G13*Variables!E18)</f>
        <v>900</v>
      </c>
    </row>
    <row r="22" spans="1:7" ht="13.2" x14ac:dyDescent="0.25">
      <c r="C22" s="30"/>
      <c r="D22" s="30"/>
      <c r="E22" s="30"/>
      <c r="F22" s="30"/>
      <c r="G22" s="30"/>
    </row>
    <row r="23" spans="1:7" ht="13.2" x14ac:dyDescent="0.25">
      <c r="A23" s="8"/>
      <c r="B23" s="6"/>
      <c r="C23" s="6"/>
      <c r="D23" s="6"/>
      <c r="E23" s="6"/>
      <c r="F23" s="6"/>
      <c r="G23" s="6"/>
    </row>
    <row r="24" spans="1:7" ht="13.2" x14ac:dyDescent="0.25">
      <c r="A24" s="8" t="s">
        <v>44</v>
      </c>
      <c r="B24" s="20"/>
      <c r="C24" s="20" t="s">
        <v>64</v>
      </c>
      <c r="D24" s="20"/>
      <c r="E24" s="20" t="s">
        <v>65</v>
      </c>
      <c r="F24" s="20"/>
      <c r="G24" s="20" t="s">
        <v>66</v>
      </c>
    </row>
    <row r="25" spans="1:7" ht="13.2" x14ac:dyDescent="0.25">
      <c r="A25" s="8" t="s">
        <v>67</v>
      </c>
      <c r="B25" s="9"/>
      <c r="C25" s="35">
        <f>SUM(C19:C21)+(C16*Variables!G9)</f>
        <v>7500</v>
      </c>
      <c r="D25" s="35"/>
      <c r="E25" s="35">
        <f>SUM(E19:E21)+(E16*Variables!G9)</f>
        <v>15000</v>
      </c>
      <c r="F25" s="35"/>
      <c r="G25" s="35">
        <f>SUM(G19:G21)+(G16*Variables!G9)</f>
        <v>22500</v>
      </c>
    </row>
    <row r="26" spans="1:7" ht="13.2" x14ac:dyDescent="0.25">
      <c r="A26" s="8" t="s">
        <v>76</v>
      </c>
      <c r="B26" s="22"/>
      <c r="C26" s="35">
        <f>'Linear data'!D28</f>
        <v>12500</v>
      </c>
      <c r="D26" s="35"/>
      <c r="E26" s="35">
        <f>'Linear data'!F28</f>
        <v>25000</v>
      </c>
      <c r="F26" s="35"/>
      <c r="G26" s="35">
        <f>'Linear data'!H28</f>
        <v>37500</v>
      </c>
    </row>
    <row r="27" spans="1:7" ht="13.2" x14ac:dyDescent="0.25">
      <c r="A27" s="8" t="s">
        <v>68</v>
      </c>
      <c r="B27" s="37"/>
      <c r="C27" s="37">
        <f>C25/Variables!G9</f>
        <v>1.2393280088129992</v>
      </c>
      <c r="D27" s="37"/>
      <c r="E27" s="37">
        <f>E25/Variables!G9</f>
        <v>2.4786560176259984</v>
      </c>
      <c r="F27" s="37"/>
      <c r="G27" s="37">
        <f>G25/Variables!G9</f>
        <v>3.7179840264389981</v>
      </c>
    </row>
    <row r="28" spans="1:7" ht="13.2" x14ac:dyDescent="0.25">
      <c r="A28" s="8" t="s">
        <v>73</v>
      </c>
      <c r="B28" s="19"/>
      <c r="C28" s="27">
        <f>'Linear data'!D29</f>
        <v>2.065546681354999</v>
      </c>
      <c r="D28" s="19"/>
      <c r="E28" s="27">
        <f>'Linear data'!F29</f>
        <v>4.1310933627099979</v>
      </c>
      <c r="F28" s="19"/>
      <c r="G28" s="27">
        <f>'Linear data'!H29</f>
        <v>6.1966400440649965</v>
      </c>
    </row>
    <row r="29" spans="1:7" ht="13.2" x14ac:dyDescent="0.25"/>
    <row r="30" spans="1:7" ht="13.2" x14ac:dyDescent="0.25"/>
    <row r="31" spans="1:7" ht="13.2" x14ac:dyDescent="0.25"/>
    <row r="32" spans="1:7"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1007"/>
  <sheetViews>
    <sheetView showGridLines="0" workbookViewId="0">
      <selection activeCell="G16" activeCellId="2" sqref="C16 E16 G16"/>
    </sheetView>
  </sheetViews>
  <sheetFormatPr defaultColWidth="14.44140625" defaultRowHeight="15.75" customHeight="1" x14ac:dyDescent="0.25"/>
  <cols>
    <col min="1" max="1" width="32.6640625" customWidth="1"/>
  </cols>
  <sheetData>
    <row r="1" spans="1:7" ht="48.75" customHeight="1" x14ac:dyDescent="0.3">
      <c r="A1" s="10" t="s">
        <v>77</v>
      </c>
      <c r="B1" s="11"/>
      <c r="C1" s="11"/>
      <c r="D1" s="11"/>
      <c r="E1" s="8"/>
      <c r="F1" s="8"/>
      <c r="G1" s="8"/>
    </row>
    <row r="2" spans="1:7" ht="13.2" x14ac:dyDescent="0.25">
      <c r="A2" s="12"/>
      <c r="B2" s="11"/>
      <c r="C2" s="11"/>
      <c r="D2" s="11"/>
      <c r="E2" s="8"/>
      <c r="F2" s="8"/>
      <c r="G2" s="8"/>
    </row>
    <row r="3" spans="1:7" ht="10.5" customHeight="1" x14ac:dyDescent="0.25">
      <c r="A3" s="12"/>
      <c r="B3" s="11"/>
      <c r="C3" s="11"/>
      <c r="D3" s="11"/>
      <c r="E3" s="8"/>
      <c r="F3" s="8"/>
      <c r="G3" s="8"/>
    </row>
    <row r="4" spans="1:7" ht="13.2" x14ac:dyDescent="0.25">
      <c r="A4" s="8" t="s">
        <v>44</v>
      </c>
      <c r="B4" s="13" t="s">
        <v>45</v>
      </c>
      <c r="C4" s="13" t="s">
        <v>46</v>
      </c>
      <c r="D4" s="13" t="s">
        <v>47</v>
      </c>
      <c r="E4" s="13" t="s">
        <v>48</v>
      </c>
      <c r="F4" s="13" t="s">
        <v>49</v>
      </c>
      <c r="G4" s="13" t="s">
        <v>50</v>
      </c>
    </row>
    <row r="5" spans="1:7" ht="13.2" x14ac:dyDescent="0.25">
      <c r="A5" s="8" t="s">
        <v>51</v>
      </c>
    </row>
    <row r="6" spans="1:7" ht="13.2" x14ac:dyDescent="0.25">
      <c r="A6" s="4" t="s">
        <v>52</v>
      </c>
      <c r="B6" s="44">
        <v>3</v>
      </c>
      <c r="C6" s="44">
        <v>2</v>
      </c>
      <c r="D6" s="44">
        <v>2</v>
      </c>
      <c r="E6" s="44">
        <v>1</v>
      </c>
      <c r="F6" s="44">
        <v>1</v>
      </c>
      <c r="G6" s="44">
        <v>0</v>
      </c>
    </row>
    <row r="7" spans="1:7" ht="13.2" x14ac:dyDescent="0.25">
      <c r="A7" s="4" t="s">
        <v>53</v>
      </c>
      <c r="B7" s="44">
        <v>5</v>
      </c>
      <c r="C7" s="44">
        <v>4</v>
      </c>
      <c r="D7" s="44">
        <v>4</v>
      </c>
      <c r="E7" s="44">
        <v>2</v>
      </c>
      <c r="F7" s="44">
        <v>2</v>
      </c>
      <c r="G7" s="44">
        <v>0</v>
      </c>
    </row>
    <row r="8" spans="1:7" ht="13.2" x14ac:dyDescent="0.25">
      <c r="A8" s="4" t="s">
        <v>54</v>
      </c>
      <c r="B8" s="44">
        <v>7</v>
      </c>
      <c r="C8" s="44">
        <v>6</v>
      </c>
      <c r="D8" s="44">
        <v>6</v>
      </c>
      <c r="E8" s="44">
        <v>3</v>
      </c>
      <c r="F8" s="44">
        <v>3</v>
      </c>
      <c r="G8" s="44">
        <v>1</v>
      </c>
    </row>
    <row r="9" spans="1:7" ht="13.2" x14ac:dyDescent="0.25">
      <c r="A9" s="15"/>
    </row>
    <row r="10" spans="1:7" ht="13.2" x14ac:dyDescent="0.25">
      <c r="A10" s="8" t="s">
        <v>55</v>
      </c>
    </row>
    <row r="11" spans="1:7" ht="13.2" x14ac:dyDescent="0.25">
      <c r="A11" s="4" t="s">
        <v>52</v>
      </c>
      <c r="B11" s="16">
        <f t="shared" ref="B11:B13" si="0">B6</f>
        <v>3</v>
      </c>
      <c r="C11" s="16">
        <f t="shared" ref="C11:C13" si="1">B6+C6</f>
        <v>5</v>
      </c>
      <c r="D11" s="16">
        <f t="shared" ref="D11:G11" si="2">C11+D6</f>
        <v>7</v>
      </c>
      <c r="E11" s="16">
        <f t="shared" si="2"/>
        <v>8</v>
      </c>
      <c r="F11" s="16">
        <f t="shared" si="2"/>
        <v>9</v>
      </c>
      <c r="G11" s="16">
        <f t="shared" si="2"/>
        <v>9</v>
      </c>
    </row>
    <row r="12" spans="1:7" ht="13.2" x14ac:dyDescent="0.25">
      <c r="A12" s="4" t="s">
        <v>53</v>
      </c>
      <c r="B12" s="16">
        <f t="shared" si="0"/>
        <v>5</v>
      </c>
      <c r="C12" s="16">
        <f t="shared" si="1"/>
        <v>9</v>
      </c>
      <c r="D12" s="16">
        <f t="shared" ref="D12:G12" si="3">C12+D7</f>
        <v>13</v>
      </c>
      <c r="E12" s="16">
        <f t="shared" si="3"/>
        <v>15</v>
      </c>
      <c r="F12" s="16">
        <f t="shared" si="3"/>
        <v>17</v>
      </c>
      <c r="G12" s="16">
        <f t="shared" si="3"/>
        <v>17</v>
      </c>
    </row>
    <row r="13" spans="1:7" ht="13.2" x14ac:dyDescent="0.25">
      <c r="A13" s="4" t="s">
        <v>54</v>
      </c>
      <c r="B13" s="16">
        <f t="shared" si="0"/>
        <v>7</v>
      </c>
      <c r="C13" s="16">
        <f t="shared" si="1"/>
        <v>13</v>
      </c>
      <c r="D13" s="16">
        <f t="shared" ref="D13:G13" si="4">C13+D8</f>
        <v>19</v>
      </c>
      <c r="E13" s="16">
        <f t="shared" si="4"/>
        <v>22</v>
      </c>
      <c r="F13" s="16">
        <f t="shared" si="4"/>
        <v>25</v>
      </c>
      <c r="G13" s="16">
        <f t="shared" si="4"/>
        <v>26</v>
      </c>
    </row>
    <row r="14" spans="1:7" ht="13.2" x14ac:dyDescent="0.25">
      <c r="A14" s="25" t="s">
        <v>63</v>
      </c>
      <c r="C14" s="26">
        <f>SUM(C11:C13)</f>
        <v>27</v>
      </c>
      <c r="E14" s="26">
        <f>SUM(E11:E13)</f>
        <v>45</v>
      </c>
      <c r="G14" s="26">
        <f>SUM(G11:G13)</f>
        <v>52</v>
      </c>
    </row>
    <row r="15" spans="1:7" ht="13.2" x14ac:dyDescent="0.25">
      <c r="A15" s="8" t="s">
        <v>57</v>
      </c>
    </row>
    <row r="16" spans="1:7" ht="13.2" x14ac:dyDescent="0.25">
      <c r="A16" s="4" t="s">
        <v>58</v>
      </c>
      <c r="B16" s="18"/>
      <c r="C16" s="42">
        <v>0</v>
      </c>
      <c r="D16" s="18"/>
      <c r="E16" s="42">
        <v>0</v>
      </c>
      <c r="F16" s="18"/>
      <c r="G16" s="42">
        <v>0</v>
      </c>
    </row>
    <row r="17" spans="1:7" ht="13.2" x14ac:dyDescent="0.25">
      <c r="A17" s="8"/>
    </row>
    <row r="18" spans="1:7" ht="13.2" x14ac:dyDescent="0.25">
      <c r="A18" s="8" t="s">
        <v>59</v>
      </c>
    </row>
    <row r="19" spans="1:7" ht="13.2" x14ac:dyDescent="0.25">
      <c r="A19" s="4" t="s">
        <v>60</v>
      </c>
      <c r="B19" s="19"/>
      <c r="C19" s="35">
        <f>(C11*Variables!E16)</f>
        <v>4000</v>
      </c>
      <c r="D19" s="35"/>
      <c r="E19" s="35">
        <f>(E11*Variables!E16)</f>
        <v>6400</v>
      </c>
      <c r="F19" s="35"/>
      <c r="G19" s="35">
        <f>(G11*Variables!E16)</f>
        <v>7200</v>
      </c>
    </row>
    <row r="20" spans="1:7" ht="13.2" x14ac:dyDescent="0.25">
      <c r="A20" s="4" t="s">
        <v>61</v>
      </c>
      <c r="B20" s="19"/>
      <c r="C20" s="35">
        <f>(C12*Variables!E17)</f>
        <v>3600</v>
      </c>
      <c r="D20" s="35"/>
      <c r="E20" s="35">
        <f>(E12*Variables!E17)</f>
        <v>6000</v>
      </c>
      <c r="F20" s="35"/>
      <c r="G20" s="35">
        <f>(G12*Variables!E17)</f>
        <v>6800</v>
      </c>
    </row>
    <row r="21" spans="1:7" ht="13.2" x14ac:dyDescent="0.25">
      <c r="A21" s="4" t="s">
        <v>62</v>
      </c>
      <c r="B21" s="19"/>
      <c r="C21" s="35">
        <f>(C13*Variables!E18)</f>
        <v>650</v>
      </c>
      <c r="D21" s="35"/>
      <c r="E21" s="35">
        <f>(E13*Variables!E18)</f>
        <v>1100</v>
      </c>
      <c r="F21" s="35"/>
      <c r="G21" s="35">
        <f>(G13*Variables!E18)</f>
        <v>1300</v>
      </c>
    </row>
    <row r="22" spans="1:7" ht="13.2" x14ac:dyDescent="0.25">
      <c r="C22" s="30"/>
      <c r="D22" s="30"/>
      <c r="E22" s="30"/>
      <c r="F22" s="30"/>
      <c r="G22" s="30"/>
    </row>
    <row r="23" spans="1:7" ht="13.2" x14ac:dyDescent="0.25">
      <c r="A23" s="8"/>
      <c r="B23" s="6"/>
      <c r="C23" s="6"/>
      <c r="D23" s="6"/>
      <c r="E23" s="6"/>
      <c r="F23" s="6"/>
      <c r="G23" s="6"/>
    </row>
    <row r="24" spans="1:7" ht="13.2" x14ac:dyDescent="0.25">
      <c r="A24" s="8" t="s">
        <v>44</v>
      </c>
      <c r="B24" s="20"/>
      <c r="C24" s="20" t="s">
        <v>64</v>
      </c>
      <c r="D24" s="20"/>
      <c r="E24" s="20" t="s">
        <v>65</v>
      </c>
      <c r="F24" s="20"/>
      <c r="G24" s="20" t="s">
        <v>66</v>
      </c>
    </row>
    <row r="25" spans="1:7" ht="13.2" x14ac:dyDescent="0.25">
      <c r="A25" s="8" t="s">
        <v>67</v>
      </c>
      <c r="B25" s="9"/>
      <c r="C25" s="35">
        <f>SUM(C19:C21)+(C16*Variables!G9)</f>
        <v>8250</v>
      </c>
      <c r="D25" s="35"/>
      <c r="E25" s="35">
        <f>SUM(E19:E21)+(E16*Variables!G9)</f>
        <v>13500</v>
      </c>
      <c r="F25" s="35"/>
      <c r="G25" s="35">
        <f>SUM(G19:G21)+(G16*Variables!G9)</f>
        <v>15300</v>
      </c>
    </row>
    <row r="26" spans="1:7" ht="13.2" x14ac:dyDescent="0.25">
      <c r="A26" s="8" t="s">
        <v>76</v>
      </c>
      <c r="B26" s="22"/>
      <c r="C26" s="35">
        <f>'Linear data'!D28</f>
        <v>12500</v>
      </c>
      <c r="D26" s="35"/>
      <c r="E26" s="35">
        <f>'Linear data'!F28</f>
        <v>25000</v>
      </c>
      <c r="F26" s="35"/>
      <c r="G26" s="35">
        <f>'Linear data'!H28</f>
        <v>37500</v>
      </c>
    </row>
    <row r="27" spans="1:7" ht="13.2" x14ac:dyDescent="0.25">
      <c r="A27" s="8" t="s">
        <v>68</v>
      </c>
      <c r="B27" s="37"/>
      <c r="C27" s="37">
        <f>C25/Variables!G9</f>
        <v>1.3632608096942993</v>
      </c>
      <c r="D27" s="37"/>
      <c r="E27" s="37">
        <f>E25/Variables!G9</f>
        <v>2.2307904158633987</v>
      </c>
      <c r="F27" s="37"/>
      <c r="G27" s="37">
        <f>G25/Variables!G9</f>
        <v>2.5282291379785184</v>
      </c>
    </row>
    <row r="28" spans="1:7" ht="13.2" x14ac:dyDescent="0.25">
      <c r="A28" s="8" t="s">
        <v>73</v>
      </c>
      <c r="B28" s="19"/>
      <c r="C28" s="27">
        <f>'Linear data'!D29</f>
        <v>2.065546681354999</v>
      </c>
      <c r="D28" s="19"/>
      <c r="E28" s="27">
        <f>'Linear data'!F29</f>
        <v>4.1310933627099979</v>
      </c>
      <c r="F28" s="19"/>
      <c r="G28" s="27">
        <f>'Linear data'!H29</f>
        <v>6.1966400440649965</v>
      </c>
    </row>
    <row r="29" spans="1:7" ht="13.2" x14ac:dyDescent="0.25"/>
    <row r="30" spans="1:7" ht="13.2" x14ac:dyDescent="0.25"/>
    <row r="31" spans="1:7" ht="13.2" x14ac:dyDescent="0.25"/>
    <row r="32" spans="1:7"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1007"/>
  <sheetViews>
    <sheetView showGridLines="0" workbookViewId="0">
      <selection activeCell="G16" activeCellId="2" sqref="C16 E16 G16"/>
    </sheetView>
  </sheetViews>
  <sheetFormatPr defaultColWidth="14.44140625" defaultRowHeight="15.75" customHeight="1" x14ac:dyDescent="0.25"/>
  <cols>
    <col min="1" max="1" width="32.6640625" customWidth="1"/>
  </cols>
  <sheetData>
    <row r="1" spans="1:7" ht="48.75" customHeight="1" x14ac:dyDescent="0.3">
      <c r="A1" s="10" t="s">
        <v>78</v>
      </c>
      <c r="B1" s="11"/>
      <c r="C1" s="11"/>
      <c r="D1" s="11"/>
    </row>
    <row r="2" spans="1:7" ht="13.2" x14ac:dyDescent="0.25">
      <c r="A2" s="12"/>
      <c r="B2" s="11"/>
      <c r="C2" s="11"/>
      <c r="D2" s="11"/>
    </row>
    <row r="3" spans="1:7" ht="10.5" customHeight="1" x14ac:dyDescent="0.25">
      <c r="A3" s="12"/>
      <c r="B3" s="11"/>
      <c r="C3" s="11"/>
      <c r="D3" s="11"/>
    </row>
    <row r="4" spans="1:7" ht="13.2" x14ac:dyDescent="0.25">
      <c r="A4" s="8" t="s">
        <v>44</v>
      </c>
      <c r="B4" s="13" t="s">
        <v>45</v>
      </c>
      <c r="C4" s="13" t="s">
        <v>46</v>
      </c>
      <c r="D4" s="13" t="s">
        <v>47</v>
      </c>
      <c r="E4" s="13" t="s">
        <v>48</v>
      </c>
      <c r="F4" s="13" t="s">
        <v>49</v>
      </c>
      <c r="G4" s="13" t="s">
        <v>50</v>
      </c>
    </row>
    <row r="5" spans="1:7" ht="13.2" x14ac:dyDescent="0.25">
      <c r="A5" s="8" t="s">
        <v>51</v>
      </c>
    </row>
    <row r="6" spans="1:7" ht="13.2" x14ac:dyDescent="0.25">
      <c r="A6" s="4" t="s">
        <v>52</v>
      </c>
      <c r="B6" s="44">
        <v>7</v>
      </c>
      <c r="C6" s="44">
        <v>6</v>
      </c>
      <c r="D6" s="44">
        <v>6</v>
      </c>
      <c r="E6" s="44">
        <v>3</v>
      </c>
      <c r="F6" s="44">
        <v>3</v>
      </c>
      <c r="G6" s="44">
        <v>1</v>
      </c>
    </row>
    <row r="7" spans="1:7" ht="13.2" x14ac:dyDescent="0.25">
      <c r="A7" s="4" t="s">
        <v>53</v>
      </c>
      <c r="B7" s="44">
        <v>5</v>
      </c>
      <c r="C7" s="44">
        <v>4</v>
      </c>
      <c r="D7" s="44">
        <v>4</v>
      </c>
      <c r="E7" s="44">
        <v>2</v>
      </c>
      <c r="F7" s="44">
        <v>2</v>
      </c>
      <c r="G7" s="44">
        <v>0</v>
      </c>
    </row>
    <row r="8" spans="1:7" ht="13.2" x14ac:dyDescent="0.25">
      <c r="A8" s="4" t="s">
        <v>54</v>
      </c>
      <c r="B8" s="44">
        <v>3</v>
      </c>
      <c r="C8" s="44">
        <v>2</v>
      </c>
      <c r="D8" s="44">
        <v>2</v>
      </c>
      <c r="E8" s="44">
        <v>1</v>
      </c>
      <c r="F8" s="44">
        <v>1</v>
      </c>
      <c r="G8" s="44">
        <v>0</v>
      </c>
    </row>
    <row r="9" spans="1:7" ht="13.2" x14ac:dyDescent="0.25">
      <c r="A9" s="15"/>
    </row>
    <row r="10" spans="1:7" ht="13.2" x14ac:dyDescent="0.25">
      <c r="A10" s="8" t="s">
        <v>55</v>
      </c>
    </row>
    <row r="11" spans="1:7" ht="13.2" x14ac:dyDescent="0.25">
      <c r="A11" s="4" t="s">
        <v>52</v>
      </c>
      <c r="B11" s="16">
        <f t="shared" ref="B11:B13" si="0">B6</f>
        <v>7</v>
      </c>
      <c r="C11" s="16">
        <f t="shared" ref="C11:C13" si="1">B6+C6</f>
        <v>13</v>
      </c>
      <c r="D11" s="16">
        <f t="shared" ref="D11:G11" si="2">C11+D6</f>
        <v>19</v>
      </c>
      <c r="E11" s="16">
        <f t="shared" si="2"/>
        <v>22</v>
      </c>
      <c r="F11" s="16">
        <f t="shared" si="2"/>
        <v>25</v>
      </c>
      <c r="G11" s="16">
        <f t="shared" si="2"/>
        <v>26</v>
      </c>
    </row>
    <row r="12" spans="1:7" ht="13.2" x14ac:dyDescent="0.25">
      <c r="A12" s="4" t="s">
        <v>53</v>
      </c>
      <c r="B12" s="16">
        <f t="shared" si="0"/>
        <v>5</v>
      </c>
      <c r="C12" s="16">
        <f t="shared" si="1"/>
        <v>9</v>
      </c>
      <c r="D12" s="16">
        <f t="shared" ref="D12:G12" si="3">C12+D7</f>
        <v>13</v>
      </c>
      <c r="E12" s="16">
        <f t="shared" si="3"/>
        <v>15</v>
      </c>
      <c r="F12" s="16">
        <f t="shared" si="3"/>
        <v>17</v>
      </c>
      <c r="G12" s="16">
        <f t="shared" si="3"/>
        <v>17</v>
      </c>
    </row>
    <row r="13" spans="1:7" ht="13.2" x14ac:dyDescent="0.25">
      <c r="A13" s="4" t="s">
        <v>54</v>
      </c>
      <c r="B13" s="16">
        <f t="shared" si="0"/>
        <v>3</v>
      </c>
      <c r="C13" s="16">
        <f t="shared" si="1"/>
        <v>5</v>
      </c>
      <c r="D13" s="16">
        <f t="shared" ref="D13:G13" si="4">C13+D8</f>
        <v>7</v>
      </c>
      <c r="E13" s="16">
        <f t="shared" si="4"/>
        <v>8</v>
      </c>
      <c r="F13" s="16">
        <f t="shared" si="4"/>
        <v>9</v>
      </c>
      <c r="G13" s="16">
        <f t="shared" si="4"/>
        <v>9</v>
      </c>
    </row>
    <row r="14" spans="1:7" ht="13.2" x14ac:dyDescent="0.25">
      <c r="A14" s="25" t="s">
        <v>63</v>
      </c>
      <c r="C14" s="26">
        <f>SUM(C11:C13)</f>
        <v>27</v>
      </c>
      <c r="E14" s="26">
        <f>SUM(E11:E13)</f>
        <v>45</v>
      </c>
      <c r="G14" s="26">
        <f>SUM(G11:G13)</f>
        <v>52</v>
      </c>
    </row>
    <row r="15" spans="1:7" ht="13.2" x14ac:dyDescent="0.25">
      <c r="A15" s="8" t="s">
        <v>57</v>
      </c>
    </row>
    <row r="16" spans="1:7" ht="13.2" x14ac:dyDescent="0.25">
      <c r="A16" s="4" t="s">
        <v>58</v>
      </c>
      <c r="B16" s="18"/>
      <c r="C16" s="42">
        <v>0</v>
      </c>
      <c r="D16" s="18"/>
      <c r="E16" s="42">
        <v>0</v>
      </c>
      <c r="F16" s="18"/>
      <c r="G16" s="42">
        <v>0</v>
      </c>
    </row>
    <row r="17" spans="1:7" ht="13.2" x14ac:dyDescent="0.25">
      <c r="A17" s="8"/>
    </row>
    <row r="18" spans="1:7" ht="13.2" x14ac:dyDescent="0.25">
      <c r="A18" s="8" t="s">
        <v>59</v>
      </c>
    </row>
    <row r="19" spans="1:7" ht="13.2" x14ac:dyDescent="0.25">
      <c r="A19" s="4" t="s">
        <v>60</v>
      </c>
      <c r="B19" s="19"/>
      <c r="C19" s="35">
        <f>(C11*Variables!E16)</f>
        <v>10400</v>
      </c>
      <c r="D19" s="35"/>
      <c r="E19" s="35">
        <f>(E11*Variables!E16)</f>
        <v>17600</v>
      </c>
      <c r="F19" s="35"/>
      <c r="G19" s="35">
        <f>(G11*Variables!E16)</f>
        <v>20800</v>
      </c>
    </row>
    <row r="20" spans="1:7" ht="13.2" x14ac:dyDescent="0.25">
      <c r="A20" s="4" t="s">
        <v>61</v>
      </c>
      <c r="B20" s="19"/>
      <c r="C20" s="35">
        <f>(C12*Variables!E17)</f>
        <v>3600</v>
      </c>
      <c r="D20" s="35"/>
      <c r="E20" s="35">
        <f>(E12*Variables!E17)</f>
        <v>6000</v>
      </c>
      <c r="F20" s="35"/>
      <c r="G20" s="35">
        <f>(G12*Variables!E17)</f>
        <v>6800</v>
      </c>
    </row>
    <row r="21" spans="1:7" ht="13.2" x14ac:dyDescent="0.25">
      <c r="A21" s="4" t="s">
        <v>62</v>
      </c>
      <c r="B21" s="19"/>
      <c r="C21" s="35">
        <f>(C13*Variables!E18)</f>
        <v>250</v>
      </c>
      <c r="D21" s="35"/>
      <c r="E21" s="35">
        <f>(E13*Variables!E18)</f>
        <v>400</v>
      </c>
      <c r="F21" s="35"/>
      <c r="G21" s="35">
        <f>(G13*Variables!E18)</f>
        <v>450</v>
      </c>
    </row>
    <row r="22" spans="1:7" ht="13.2" x14ac:dyDescent="0.25">
      <c r="C22" s="30"/>
      <c r="D22" s="30"/>
      <c r="E22" s="30"/>
      <c r="F22" s="30"/>
      <c r="G22" s="30"/>
    </row>
    <row r="23" spans="1:7" ht="13.2" x14ac:dyDescent="0.25">
      <c r="A23" s="8"/>
      <c r="B23" s="6"/>
      <c r="C23" s="6"/>
      <c r="D23" s="6"/>
      <c r="E23" s="6"/>
      <c r="F23" s="6"/>
      <c r="G23" s="6"/>
    </row>
    <row r="24" spans="1:7" ht="13.2" x14ac:dyDescent="0.25">
      <c r="A24" s="8" t="s">
        <v>44</v>
      </c>
      <c r="B24" s="20"/>
      <c r="C24" s="20" t="s">
        <v>64</v>
      </c>
      <c r="D24" s="20"/>
      <c r="E24" s="20" t="s">
        <v>65</v>
      </c>
      <c r="F24" s="20"/>
      <c r="G24" s="20" t="s">
        <v>66</v>
      </c>
    </row>
    <row r="25" spans="1:7" ht="13.2" x14ac:dyDescent="0.25">
      <c r="A25" s="8" t="s">
        <v>67</v>
      </c>
      <c r="B25" s="9"/>
      <c r="C25" s="35">
        <f>SUM(C19:C21)+(C16*Variables!G9)</f>
        <v>14250</v>
      </c>
      <c r="D25" s="35"/>
      <c r="E25" s="35">
        <f>SUM(E19:E21)+(E16*Variables!G9)</f>
        <v>24000</v>
      </c>
      <c r="F25" s="35"/>
      <c r="G25" s="35">
        <f>SUM(G19:G21)+(G16*Variables!G9)</f>
        <v>28050</v>
      </c>
    </row>
    <row r="26" spans="1:7" ht="13.2" x14ac:dyDescent="0.25">
      <c r="A26" s="8" t="s">
        <v>76</v>
      </c>
      <c r="B26" s="22"/>
      <c r="C26" s="35">
        <f>'Linear data'!D28</f>
        <v>12500</v>
      </c>
      <c r="D26" s="35"/>
      <c r="E26" s="35">
        <f>'Linear data'!F28</f>
        <v>25000</v>
      </c>
      <c r="F26" s="35"/>
      <c r="G26" s="35">
        <f>'Linear data'!H28</f>
        <v>37500</v>
      </c>
    </row>
    <row r="27" spans="1:7" ht="13.2" x14ac:dyDescent="0.25">
      <c r="A27" s="8" t="s">
        <v>68</v>
      </c>
      <c r="B27" s="37"/>
      <c r="C27" s="37">
        <f>C25/Variables!G9</f>
        <v>2.3547232167446985</v>
      </c>
      <c r="D27" s="37"/>
      <c r="E27" s="37">
        <f>E25/Variables!G9</f>
        <v>3.9658496282015978</v>
      </c>
      <c r="F27" s="37"/>
      <c r="G27" s="37">
        <f>G25/Variables!G9</f>
        <v>4.6350867529606177</v>
      </c>
    </row>
    <row r="28" spans="1:7" ht="13.2" x14ac:dyDescent="0.25">
      <c r="A28" s="8" t="s">
        <v>73</v>
      </c>
      <c r="B28" s="19"/>
      <c r="C28" s="27">
        <f>'Linear data'!D29</f>
        <v>2.065546681354999</v>
      </c>
      <c r="D28" s="19"/>
      <c r="E28" s="27">
        <f>'Linear data'!F29</f>
        <v>4.1310933627099979</v>
      </c>
      <c r="F28" s="19"/>
      <c r="G28" s="27">
        <f>'Linear data'!H29</f>
        <v>6.1966400440649965</v>
      </c>
    </row>
    <row r="29" spans="1:7" ht="13.2" x14ac:dyDescent="0.25"/>
    <row r="30" spans="1:7" ht="13.2" x14ac:dyDescent="0.25"/>
    <row r="31" spans="1:7" ht="13.2" x14ac:dyDescent="0.25"/>
    <row r="32" spans="1:7"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G1007"/>
  <sheetViews>
    <sheetView showGridLines="0" workbookViewId="0">
      <selection activeCell="G16" activeCellId="2" sqref="C16 E16 G16"/>
    </sheetView>
  </sheetViews>
  <sheetFormatPr defaultColWidth="14.44140625" defaultRowHeight="15.75" customHeight="1" x14ac:dyDescent="0.25"/>
  <cols>
    <col min="1" max="1" width="32.6640625" customWidth="1"/>
  </cols>
  <sheetData>
    <row r="1" spans="1:7" ht="33.75" customHeight="1" x14ac:dyDescent="0.3">
      <c r="A1" s="10" t="s">
        <v>79</v>
      </c>
      <c r="B1" s="11"/>
      <c r="C1" s="11"/>
      <c r="D1" s="11"/>
      <c r="E1" s="8"/>
      <c r="F1" s="8"/>
      <c r="G1" s="8"/>
    </row>
    <row r="2" spans="1:7" ht="13.2" x14ac:dyDescent="0.25">
      <c r="A2" s="12"/>
      <c r="B2" s="11"/>
      <c r="C2" s="11"/>
      <c r="D2" s="11"/>
      <c r="E2" s="8"/>
      <c r="F2" s="8"/>
      <c r="G2" s="8"/>
    </row>
    <row r="3" spans="1:7" ht="6.75" customHeight="1" x14ac:dyDescent="0.25">
      <c r="A3" s="12"/>
      <c r="B3" s="11"/>
      <c r="C3" s="11"/>
      <c r="D3" s="11"/>
      <c r="E3" s="8"/>
      <c r="F3" s="8"/>
      <c r="G3" s="8"/>
    </row>
    <row r="4" spans="1:7" ht="13.2" x14ac:dyDescent="0.25">
      <c r="A4" s="8" t="s">
        <v>44</v>
      </c>
      <c r="B4" s="13" t="s">
        <v>45</v>
      </c>
      <c r="C4" s="13" t="s">
        <v>46</v>
      </c>
      <c r="D4" s="13" t="s">
        <v>47</v>
      </c>
      <c r="E4" s="13" t="s">
        <v>48</v>
      </c>
      <c r="F4" s="13" t="s">
        <v>49</v>
      </c>
      <c r="G4" s="13" t="s">
        <v>50</v>
      </c>
    </row>
    <row r="5" spans="1:7" ht="13.2" x14ac:dyDescent="0.25">
      <c r="A5" s="8" t="s">
        <v>51</v>
      </c>
    </row>
    <row r="6" spans="1:7" ht="13.2" x14ac:dyDescent="0.25">
      <c r="A6" s="4" t="s">
        <v>52</v>
      </c>
      <c r="B6" s="44">
        <v>10</v>
      </c>
      <c r="C6" s="44">
        <v>3</v>
      </c>
      <c r="D6" s="44">
        <v>3</v>
      </c>
      <c r="E6" s="44">
        <v>-5</v>
      </c>
      <c r="F6" s="44">
        <v>-5</v>
      </c>
      <c r="G6" s="44">
        <v>-5</v>
      </c>
    </row>
    <row r="7" spans="1:7" ht="13.2" x14ac:dyDescent="0.25">
      <c r="A7" s="4" t="s">
        <v>53</v>
      </c>
      <c r="B7" s="44">
        <v>10</v>
      </c>
      <c r="C7" s="44">
        <v>3</v>
      </c>
      <c r="D7" s="44">
        <v>3</v>
      </c>
      <c r="E7" s="44">
        <v>-5</v>
      </c>
      <c r="F7" s="44">
        <v>-5</v>
      </c>
      <c r="G7" s="44">
        <v>-5</v>
      </c>
    </row>
    <row r="8" spans="1:7" ht="13.2" x14ac:dyDescent="0.25">
      <c r="A8" s="4" t="s">
        <v>54</v>
      </c>
      <c r="B8" s="44">
        <v>10</v>
      </c>
      <c r="C8" s="44">
        <v>3</v>
      </c>
      <c r="D8" s="44">
        <v>3</v>
      </c>
      <c r="E8" s="44">
        <v>-5</v>
      </c>
      <c r="F8" s="44">
        <v>-5</v>
      </c>
      <c r="G8" s="44">
        <v>-5</v>
      </c>
    </row>
    <row r="9" spans="1:7" ht="13.2" x14ac:dyDescent="0.25">
      <c r="A9" s="15"/>
    </row>
    <row r="10" spans="1:7" ht="13.2" x14ac:dyDescent="0.25">
      <c r="A10" s="8" t="s">
        <v>55</v>
      </c>
    </row>
    <row r="11" spans="1:7" ht="13.2" x14ac:dyDescent="0.25">
      <c r="A11" s="4" t="s">
        <v>52</v>
      </c>
      <c r="B11" s="16">
        <f t="shared" ref="B11:B13" si="0">B6</f>
        <v>10</v>
      </c>
      <c r="C11" s="16">
        <f t="shared" ref="C11:C13" si="1">B6+C6</f>
        <v>13</v>
      </c>
      <c r="D11" s="16">
        <f t="shared" ref="D11:G11" si="2">C11+D6</f>
        <v>16</v>
      </c>
      <c r="E11" s="16">
        <f t="shared" si="2"/>
        <v>11</v>
      </c>
      <c r="F11" s="16">
        <f t="shared" si="2"/>
        <v>6</v>
      </c>
      <c r="G11" s="16">
        <f t="shared" si="2"/>
        <v>1</v>
      </c>
    </row>
    <row r="12" spans="1:7" ht="13.2" x14ac:dyDescent="0.25">
      <c r="A12" s="4" t="s">
        <v>53</v>
      </c>
      <c r="B12" s="16">
        <f t="shared" si="0"/>
        <v>10</v>
      </c>
      <c r="C12" s="16">
        <f t="shared" si="1"/>
        <v>13</v>
      </c>
      <c r="D12" s="16">
        <f t="shared" ref="D12:G12" si="3">C12+D7</f>
        <v>16</v>
      </c>
      <c r="E12" s="16">
        <f t="shared" si="3"/>
        <v>11</v>
      </c>
      <c r="F12" s="16">
        <f t="shared" si="3"/>
        <v>6</v>
      </c>
      <c r="G12" s="16">
        <f t="shared" si="3"/>
        <v>1</v>
      </c>
    </row>
    <row r="13" spans="1:7" ht="13.2" x14ac:dyDescent="0.25">
      <c r="A13" s="4" t="s">
        <v>54</v>
      </c>
      <c r="B13" s="16">
        <f t="shared" si="0"/>
        <v>10</v>
      </c>
      <c r="C13" s="16">
        <f t="shared" si="1"/>
        <v>13</v>
      </c>
      <c r="D13" s="16">
        <f t="shared" ref="D13:G13" si="4">C13+D8</f>
        <v>16</v>
      </c>
      <c r="E13" s="16">
        <f t="shared" si="4"/>
        <v>11</v>
      </c>
      <c r="F13" s="16">
        <f t="shared" si="4"/>
        <v>6</v>
      </c>
      <c r="G13" s="16">
        <f t="shared" si="4"/>
        <v>1</v>
      </c>
    </row>
    <row r="14" spans="1:7" ht="13.2" x14ac:dyDescent="0.25">
      <c r="A14" s="25" t="s">
        <v>63</v>
      </c>
      <c r="C14" s="26">
        <f>SUM(C11:C13)</f>
        <v>39</v>
      </c>
      <c r="E14" s="26">
        <f>SUM(E11:E13)</f>
        <v>33</v>
      </c>
      <c r="G14" s="26">
        <f>SUM(G11:G13)</f>
        <v>3</v>
      </c>
    </row>
    <row r="15" spans="1:7" ht="13.2" x14ac:dyDescent="0.25">
      <c r="A15" s="8" t="s">
        <v>57</v>
      </c>
    </row>
    <row r="16" spans="1:7" ht="13.2" x14ac:dyDescent="0.25">
      <c r="A16" s="4" t="s">
        <v>58</v>
      </c>
      <c r="B16" s="18"/>
      <c r="C16" s="42">
        <v>0</v>
      </c>
      <c r="D16" s="18"/>
      <c r="E16" s="42">
        <v>0</v>
      </c>
      <c r="F16" s="18"/>
      <c r="G16" s="42">
        <v>0</v>
      </c>
    </row>
    <row r="17" spans="1:7" ht="13.2" x14ac:dyDescent="0.25">
      <c r="A17" s="8"/>
    </row>
    <row r="18" spans="1:7" ht="13.2" x14ac:dyDescent="0.25">
      <c r="A18" s="8" t="s">
        <v>59</v>
      </c>
    </row>
    <row r="19" spans="1:7" ht="13.2" x14ac:dyDescent="0.25">
      <c r="A19" s="4" t="s">
        <v>60</v>
      </c>
      <c r="B19" s="19"/>
      <c r="C19" s="35">
        <f>(C11*Variables!E16)</f>
        <v>10400</v>
      </c>
      <c r="D19" s="35"/>
      <c r="E19" s="35">
        <f>(E11*Variables!E16)</f>
        <v>8800</v>
      </c>
      <c r="F19" s="35"/>
      <c r="G19" s="35">
        <f>(G11*Variables!E16)</f>
        <v>800</v>
      </c>
    </row>
    <row r="20" spans="1:7" ht="13.2" x14ac:dyDescent="0.25">
      <c r="A20" s="4" t="s">
        <v>61</v>
      </c>
      <c r="B20" s="19"/>
      <c r="C20" s="35">
        <f>(C12*Variables!E17)</f>
        <v>5200</v>
      </c>
      <c r="D20" s="35"/>
      <c r="E20" s="35">
        <f>(E12*Variables!E17)</f>
        <v>4400</v>
      </c>
      <c r="F20" s="35"/>
      <c r="G20" s="35">
        <f>(G12*Variables!E17)</f>
        <v>400</v>
      </c>
    </row>
    <row r="21" spans="1:7" ht="13.2" x14ac:dyDescent="0.25">
      <c r="A21" s="4" t="s">
        <v>62</v>
      </c>
      <c r="B21" s="19"/>
      <c r="C21" s="35">
        <f>(C13*Variables!E18)</f>
        <v>650</v>
      </c>
      <c r="D21" s="35"/>
      <c r="E21" s="35">
        <f>(E13*Variables!E18)</f>
        <v>550</v>
      </c>
      <c r="F21" s="35"/>
      <c r="G21" s="35">
        <f>(G13*Variables!E18)</f>
        <v>50</v>
      </c>
    </row>
    <row r="22" spans="1:7" ht="13.2" x14ac:dyDescent="0.25">
      <c r="C22" s="30"/>
      <c r="D22" s="30"/>
      <c r="E22" s="30"/>
      <c r="F22" s="30"/>
      <c r="G22" s="30"/>
    </row>
    <row r="23" spans="1:7" ht="13.2" x14ac:dyDescent="0.25">
      <c r="A23" s="8"/>
      <c r="B23" s="6"/>
      <c r="C23" s="6"/>
      <c r="D23" s="6"/>
      <c r="E23" s="6"/>
      <c r="F23" s="6"/>
      <c r="G23" s="6"/>
    </row>
    <row r="24" spans="1:7" ht="13.2" x14ac:dyDescent="0.25">
      <c r="A24" s="8" t="s">
        <v>44</v>
      </c>
      <c r="B24" s="20"/>
      <c r="C24" s="20" t="s">
        <v>64</v>
      </c>
      <c r="D24" s="20"/>
      <c r="E24" s="20" t="s">
        <v>65</v>
      </c>
      <c r="F24" s="20"/>
      <c r="G24" s="20" t="s">
        <v>66</v>
      </c>
    </row>
    <row r="25" spans="1:7" ht="13.2" x14ac:dyDescent="0.25">
      <c r="A25" s="8" t="s">
        <v>67</v>
      </c>
      <c r="B25" s="9"/>
      <c r="C25" s="35">
        <f>SUM(C19:C21)+(C16*Variables!G9)</f>
        <v>16250</v>
      </c>
      <c r="D25" s="35"/>
      <c r="E25" s="35">
        <f>SUM(E19:E21)+(E16*Variables!G9)</f>
        <v>13750</v>
      </c>
      <c r="F25" s="35"/>
      <c r="G25" s="35">
        <f>SUM(G19:G21)+(G16*Variables!G9)</f>
        <v>1250</v>
      </c>
    </row>
    <row r="26" spans="1:7" ht="13.2" x14ac:dyDescent="0.25">
      <c r="A26" s="8" t="s">
        <v>76</v>
      </c>
      <c r="B26" s="22"/>
      <c r="C26" s="35">
        <f>'Linear data'!D28</f>
        <v>12500</v>
      </c>
      <c r="D26" s="35"/>
      <c r="E26" s="35">
        <f>'Linear data'!F28</f>
        <v>25000</v>
      </c>
      <c r="F26" s="35"/>
      <c r="G26" s="35">
        <f>'Linear data'!H28</f>
        <v>37500</v>
      </c>
    </row>
    <row r="27" spans="1:7" ht="13.2" x14ac:dyDescent="0.25">
      <c r="A27" s="8" t="s">
        <v>68</v>
      </c>
      <c r="B27" s="37"/>
      <c r="C27" s="37">
        <f>C25/Variables!G9</f>
        <v>2.6852106857614984</v>
      </c>
      <c r="D27" s="37"/>
      <c r="E27" s="37">
        <f>E25/Variables!G9</f>
        <v>2.2721013494904989</v>
      </c>
      <c r="F27" s="37"/>
      <c r="G27" s="37">
        <f>G25/Variables!G9</f>
        <v>0.20655466813549989</v>
      </c>
    </row>
    <row r="28" spans="1:7" ht="13.2" x14ac:dyDescent="0.25">
      <c r="A28" s="8" t="s">
        <v>73</v>
      </c>
      <c r="B28" s="19"/>
      <c r="C28" s="27">
        <f>'Linear data'!D29</f>
        <v>2.065546681354999</v>
      </c>
      <c r="D28" s="19"/>
      <c r="E28" s="27">
        <f>'Linear data'!F29</f>
        <v>4.1310933627099979</v>
      </c>
      <c r="F28" s="19"/>
      <c r="G28" s="27">
        <f>'Linear data'!H29</f>
        <v>6.1966400440649965</v>
      </c>
    </row>
    <row r="29" spans="1:7" ht="13.2" x14ac:dyDescent="0.25"/>
    <row r="30" spans="1:7" ht="13.2" x14ac:dyDescent="0.25"/>
    <row r="31" spans="1:7" ht="13.2" x14ac:dyDescent="0.25"/>
    <row r="32" spans="1:7"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row r="1001" ht="13.2" x14ac:dyDescent="0.25"/>
    <row r="1002" ht="13.2" x14ac:dyDescent="0.25"/>
    <row r="1003" ht="13.2" x14ac:dyDescent="0.25"/>
    <row r="1004" ht="13.2" x14ac:dyDescent="0.25"/>
    <row r="1005" ht="13.2" x14ac:dyDescent="0.25"/>
    <row r="1006" ht="13.2" x14ac:dyDescent="0.25"/>
    <row r="1007" 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6</vt:i4>
      </vt:variant>
    </vt:vector>
  </HeadingPairs>
  <TitlesOfParts>
    <vt:vector size="15" baseType="lpstr">
      <vt:lpstr>Variables</vt:lpstr>
      <vt:lpstr>Costs Per Library</vt:lpstr>
      <vt:lpstr>Linear data</vt:lpstr>
      <vt:lpstr>Early adopters 1 data</vt:lpstr>
      <vt:lpstr>Early adopters 2 data</vt:lpstr>
      <vt:lpstr>Slow steady take up data</vt:lpstr>
      <vt:lpstr>Low tier take up data</vt:lpstr>
      <vt:lpstr>High tier take up data</vt:lpstr>
      <vt:lpstr>Average steady take up w. cance</vt:lpstr>
      <vt:lpstr>Early adopters 1 chart</vt:lpstr>
      <vt:lpstr>Early adopters 2 chart</vt:lpstr>
      <vt:lpstr>Slow steady chart</vt:lpstr>
      <vt:lpstr>Low tier chart</vt:lpstr>
      <vt:lpstr>High tier chart</vt:lpstr>
      <vt:lpstr>Cancellations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COPIM</cp:lastModifiedBy>
  <dcterms:created xsi:type="dcterms:W3CDTF">2020-12-10T12:12:31Z</dcterms:created>
  <dcterms:modified xsi:type="dcterms:W3CDTF">2021-03-19T12:48:54Z</dcterms:modified>
</cp:coreProperties>
</file>